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iscentraltexasorg-my.sharepoint.com/personal/djoiner_ciscentraltexas_org/Documents/Desktop/"/>
    </mc:Choice>
  </mc:AlternateContent>
  <xr:revisionPtr revIDLastSave="0" documentId="8_{3AA4AFB5-43A5-45C1-863B-1B07AD76CA6C}" xr6:coauthVersionLast="36" xr6:coauthVersionMax="36" xr10:uidLastSave="{00000000-0000-0000-0000-000000000000}"/>
  <workbookProtection workbookAlgorithmName="SHA-512" workbookHashValue="t0lVZb79bbfyOyhhGeDnpjDZHX9wM8kX3FAkoTIGrhuXeoR078jDTDgkmdHlK97VWNscVaYYoywbG6hQqj4ujg==" workbookSaltValue="LHTwGVNIADOFva5CBUCjZA==" workbookSpinCount="100000" lockStructure="1"/>
  <bookViews>
    <workbookView showSheetTabs="0" xWindow="0" yWindow="0" windowWidth="25332" windowHeight="13896" xr2:uid="{00000000-000D-0000-FFFF-FFFF00000000}"/>
  </bookViews>
  <sheets>
    <sheet name="Mileage Form" sheetId="12" r:id="rId1"/>
  </sheets>
  <definedNames>
    <definedName name="_xlnm.Print_Area" localSheetId="0">'Mileage Form'!$A$1:$L$48,'Mileage Form'!$A$50:$L$85</definedName>
    <definedName name="_xlnm.Print_Titles" localSheetId="0">'Mileage Form'!$2:$6</definedName>
  </definedNames>
  <calcPr calcId="191029"/>
</workbook>
</file>

<file path=xl/calcChain.xml><?xml version="1.0" encoding="utf-8"?>
<calcChain xmlns="http://schemas.openxmlformats.org/spreadsheetml/2006/main">
  <c r="F42" i="12" l="1"/>
  <c r="E42" i="12" l="1"/>
  <c r="P53" i="12" l="1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52" i="12"/>
  <c r="P33" i="12"/>
  <c r="O33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P9" i="12"/>
  <c r="G42" i="12" l="1"/>
  <c r="O9" i="12"/>
  <c r="M9" i="12" s="1"/>
  <c r="K84" i="12" l="1"/>
  <c r="K35" i="12" s="1"/>
  <c r="J84" i="12"/>
  <c r="J35" i="12" s="1"/>
  <c r="M10" i="12" l="1"/>
  <c r="M52" i="12"/>
  <c r="M56" i="12"/>
  <c r="M83" i="12"/>
  <c r="M66" i="12"/>
  <c r="M70" i="12"/>
  <c r="M62" i="12"/>
  <c r="M64" i="12"/>
  <c r="M65" i="12"/>
  <c r="M79" i="12"/>
  <c r="M81" i="12"/>
  <c r="M82" i="12"/>
  <c r="M71" i="12"/>
  <c r="M54" i="12"/>
  <c r="M55" i="12"/>
  <c r="M58" i="12"/>
  <c r="M59" i="12"/>
  <c r="M61" i="12"/>
  <c r="M68" i="12"/>
  <c r="M69" i="12"/>
  <c r="M77" i="12"/>
  <c r="M78" i="12"/>
  <c r="M75" i="12"/>
  <c r="M74" i="12"/>
  <c r="M73" i="12"/>
  <c r="M72" i="12"/>
  <c r="M53" i="12"/>
  <c r="M57" i="12"/>
  <c r="M60" i="12"/>
  <c r="M63" i="12"/>
  <c r="M67" i="12"/>
  <c r="M76" i="12"/>
  <c r="M80" i="12"/>
  <c r="C145" i="12"/>
  <c r="D42" i="12" s="1"/>
  <c r="M23" i="12" l="1"/>
  <c r="M22" i="12"/>
  <c r="M21" i="12"/>
  <c r="M19" i="12"/>
  <c r="M18" i="12"/>
  <c r="M17" i="12"/>
  <c r="M16" i="12"/>
  <c r="M13" i="12"/>
  <c r="M12" i="12"/>
  <c r="M11" i="12" l="1"/>
  <c r="M14" i="12"/>
  <c r="M15" i="12"/>
  <c r="M20" i="12"/>
  <c r="M24" i="12"/>
  <c r="M25" i="12"/>
  <c r="M26" i="12"/>
  <c r="M27" i="12"/>
  <c r="M28" i="12"/>
  <c r="M29" i="12"/>
  <c r="M30" i="12"/>
  <c r="M31" i="12"/>
  <c r="M32" i="12"/>
  <c r="M33" i="12"/>
  <c r="Q6" i="12"/>
  <c r="I43" i="12" s="1"/>
  <c r="J34" i="12"/>
  <c r="K34" i="12"/>
  <c r="K36" i="12" l="1"/>
  <c r="J36" i="12"/>
  <c r="H42" i="12" s="1"/>
  <c r="H43" i="12" l="1"/>
  <c r="H44" i="12" s="1"/>
  <c r="D43" i="12"/>
  <c r="G43" i="12" s="1"/>
  <c r="F43" i="12" l="1"/>
  <c r="E43" i="12"/>
</calcChain>
</file>

<file path=xl/sharedStrings.xml><?xml version="1.0" encoding="utf-8"?>
<sst xmlns="http://schemas.openxmlformats.org/spreadsheetml/2006/main" count="427" uniqueCount="372">
  <si>
    <t>FROM</t>
  </si>
  <si>
    <t>TO</t>
  </si>
  <si>
    <t># OF MILES</t>
  </si>
  <si>
    <t>Total Mileage:</t>
  </si>
  <si>
    <t>Accounting Use Only</t>
  </si>
  <si>
    <t>Fund</t>
  </si>
  <si>
    <t>Amount</t>
  </si>
  <si>
    <t>Notes:</t>
  </si>
  <si>
    <t>This cash disbursement has been reviewed and approved by:</t>
  </si>
  <si>
    <t>TITLE:</t>
  </si>
  <si>
    <t>SITE:</t>
  </si>
  <si>
    <t>MO:</t>
  </si>
  <si>
    <t>YR:</t>
  </si>
  <si>
    <t>site</t>
  </si>
  <si>
    <t>month</t>
  </si>
  <si>
    <t>year</t>
  </si>
  <si>
    <t>Position</t>
  </si>
  <si>
    <t>Care Coordinator</t>
  </si>
  <si>
    <t>Caseworker</t>
  </si>
  <si>
    <t>Chief Development Officer</t>
  </si>
  <si>
    <t>Chief Executive Officer</t>
  </si>
  <si>
    <t>Parent Educator</t>
  </si>
  <si>
    <t>Program Manager</t>
  </si>
  <si>
    <t>site code</t>
  </si>
  <si>
    <t>Allison ES</t>
  </si>
  <si>
    <t>Andrews ES</t>
  </si>
  <si>
    <t>Becker ES</t>
  </si>
  <si>
    <t>Bedicheck MS</t>
  </si>
  <si>
    <t>Blackshear ES</t>
  </si>
  <si>
    <t>Burnet MS</t>
  </si>
  <si>
    <t>Camino Real ES</t>
  </si>
  <si>
    <t>Central Office</t>
  </si>
  <si>
    <t>Chapa MS</t>
  </si>
  <si>
    <t>Crockett HS</t>
  </si>
  <si>
    <t>Dawson ES</t>
  </si>
  <si>
    <t>Dobie MS</t>
  </si>
  <si>
    <t>Garza HS</t>
  </si>
  <si>
    <t>Harris ES</t>
  </si>
  <si>
    <t>Hays HS</t>
  </si>
  <si>
    <t>Hemphill ES</t>
  </si>
  <si>
    <t>Langford ES</t>
  </si>
  <si>
    <t>LBJ HS</t>
  </si>
  <si>
    <t>Lehman HS</t>
  </si>
  <si>
    <t>Linder ES</t>
  </si>
  <si>
    <t>Lockhart HS</t>
  </si>
  <si>
    <t>005</t>
  </si>
  <si>
    <t>014</t>
  </si>
  <si>
    <t>045</t>
  </si>
  <si>
    <t>046</t>
  </si>
  <si>
    <t>050</t>
  </si>
  <si>
    <t>062</t>
  </si>
  <si>
    <t>068</t>
  </si>
  <si>
    <t>083</t>
  </si>
  <si>
    <t>090</t>
  </si>
  <si>
    <t>Date:</t>
  </si>
  <si>
    <t>Supervisor's Signature:</t>
  </si>
  <si>
    <t>Employee's Signature:</t>
  </si>
  <si>
    <t>Date Validation Check</t>
  </si>
  <si>
    <t>COMMUNITIES IN SCHOOLS OF CENTRAL TEXAS</t>
  </si>
  <si>
    <t>BUSINESS PURPOSE</t>
  </si>
  <si>
    <t>Expense Type</t>
  </si>
  <si>
    <t>Site</t>
  </si>
  <si>
    <t>G/L Account</t>
  </si>
  <si>
    <t>Event</t>
  </si>
  <si>
    <t>DATE</t>
  </si>
  <si>
    <t>Subtotal - Page 1:</t>
  </si>
  <si>
    <t>Additional Reviewer:_______________________________________</t>
  </si>
  <si>
    <t>Additional Reviewer :_______________________________________</t>
  </si>
  <si>
    <t>Manor HS</t>
  </si>
  <si>
    <t>Mendez MS</t>
  </si>
  <si>
    <t>Oak Springs ES</t>
  </si>
  <si>
    <t>Paredes MS</t>
  </si>
  <si>
    <t>Pecan Springs ES</t>
  </si>
  <si>
    <t>Perez ES</t>
  </si>
  <si>
    <t>Simon MS</t>
  </si>
  <si>
    <t>Tom Green ES</t>
  </si>
  <si>
    <t>Travis HS</t>
  </si>
  <si>
    <t>Wallace MS</t>
  </si>
  <si>
    <t>Webb MS</t>
  </si>
  <si>
    <t>Wooten ES</t>
  </si>
  <si>
    <t>Zavala ES</t>
  </si>
  <si>
    <t>030</t>
  </si>
  <si>
    <t>Overton ES</t>
  </si>
  <si>
    <t>exp type</t>
  </si>
  <si>
    <t>event</t>
  </si>
  <si>
    <t>General Request Form Information</t>
  </si>
  <si>
    <t>Making Entries to the Form</t>
  </si>
  <si>
    <t>Reviewing the Form</t>
  </si>
  <si>
    <t>Submitting the Form</t>
  </si>
  <si>
    <t>Martin MS</t>
  </si>
  <si>
    <t>Wooldridge ES</t>
  </si>
  <si>
    <t xml:space="preserve">             line a message to "Verify Date" will appear.  Be sure to review and correct your dates.  Only one month's activity can be reflected on a request form.</t>
  </si>
  <si>
    <t xml:space="preserve">       Requester</t>
  </si>
  <si>
    <t>Manor MS</t>
  </si>
  <si>
    <t>SmartKids Coordinator</t>
  </si>
  <si>
    <t>Very Important:  When opening the template from the CISCT website always save the file before you begin entering the data to the request form.</t>
  </si>
  <si>
    <t>Total - Page 2:</t>
  </si>
  <si>
    <t>Subtotal - Page 2:</t>
  </si>
  <si>
    <t xml:space="preserve"> 1.  Enter your first and last name in the applicable boxes.</t>
  </si>
  <si>
    <t xml:space="preserve"> 2.  Select your position/title from the drop down list.</t>
  </si>
  <si>
    <t xml:space="preserve"> 3.  Select your site from the drop down list.</t>
  </si>
  <si>
    <t xml:space="preserve"> 4.  Select the month from the drop down list.</t>
  </si>
  <si>
    <t xml:space="preserve"> 5.  Select the year from the drop down list.</t>
  </si>
  <si>
    <t xml:space="preserve"> 6.  Enter the date of your trip using the format mm/dd/yy.</t>
  </si>
  <si>
    <t xml:space="preserve"> 9.  Enter the number of miles traveled to the tenths of a mile (For example: 10.65 miles).</t>
  </si>
  <si>
    <t xml:space="preserve"> 2.  Most boxes/fields are protected, except for those boxes/fields in which you may enter data.  The protected fields assist you in completing the request form correctly.</t>
  </si>
  <si>
    <t xml:space="preserve"> 3.  Entry in some fields are required to populate data in the "Accounting Use Only" section.</t>
  </si>
  <si>
    <t xml:space="preserve"> 4.  Always save the request form after each time you add or make any changes to your request.</t>
  </si>
  <si>
    <t xml:space="preserve"> 1.  Verify that all boxes/fields on the top line are completed.</t>
  </si>
  <si>
    <t xml:space="preserve"> 2.  Verify that the date of each trip is within the month and year reported on the top line.</t>
  </si>
  <si>
    <t xml:space="preserve"> 2.  If you are submitting an electronic request to your Supervisor attach your form and include your certification statement in your email.</t>
  </si>
  <si>
    <t>Widen ES</t>
  </si>
  <si>
    <t>TOTAL</t>
  </si>
  <si>
    <t>Decker MS</t>
  </si>
  <si>
    <t>Decker ES</t>
  </si>
  <si>
    <t>Hart ES</t>
  </si>
  <si>
    <t>Oak Meadows ES</t>
  </si>
  <si>
    <t>PARKING AND TOLL FEES</t>
  </si>
  <si>
    <t xml:space="preserve"> 4.  If you have Parking or Toll fees $5 or less per trip no additional documentation is necessary.</t>
  </si>
  <si>
    <t xml:space="preserve"> 3.  Did you include the business purpose of the trip? Be specific (training, supervision, home visit, shopping for supplies, etc.)</t>
  </si>
  <si>
    <t xml:space="preserve"> 7.  Enter the starting/from and ending/to locations. Be specific in your information.</t>
  </si>
  <si>
    <t xml:space="preserve">          Note:  To the right of the detail portion of the form is a "Date Validation Check" box.  If your date does not agree to the month and year selected on the top</t>
  </si>
  <si>
    <t xml:space="preserve"> 8.  Enter the business purpose.</t>
  </si>
  <si>
    <t>Barbara Jordan ES</t>
  </si>
  <si>
    <t>041</t>
  </si>
  <si>
    <t>Gus Garcia YMLA</t>
  </si>
  <si>
    <t>Bertha Sadler Means YWLA</t>
  </si>
  <si>
    <t>Chief Human Resources Officer</t>
  </si>
  <si>
    <t>Cook ES</t>
  </si>
  <si>
    <t>095</t>
  </si>
  <si>
    <t>Strawn ES</t>
  </si>
  <si>
    <t>McCormick MS</t>
  </si>
  <si>
    <t>Alternative Learning Center</t>
  </si>
  <si>
    <t>006</t>
  </si>
  <si>
    <t>Eastside Memorial HS</t>
  </si>
  <si>
    <t>Child Abuse Prevention Specialist</t>
  </si>
  <si>
    <t xml:space="preserve"> 1.  If you are required to submit a hard copy Mileage Reimbursement Request Form remember to sign your form and to attach receipts if applicable.</t>
  </si>
  <si>
    <t>Manor Sr. HS</t>
  </si>
  <si>
    <t>Houston ES</t>
  </si>
  <si>
    <t>Uhland ES</t>
  </si>
  <si>
    <t xml:space="preserve"> 1.  After opening the template remember to save the file with a unique file name.  For example:  Sep2019_Mileage_Cbrown</t>
  </si>
  <si>
    <t>Kealing MS</t>
  </si>
  <si>
    <t>Chief Program Officer</t>
  </si>
  <si>
    <t>Blake Manor ES</t>
  </si>
  <si>
    <t>051</t>
  </si>
  <si>
    <t>Bluebonnet ES</t>
  </si>
  <si>
    <t>049</t>
  </si>
  <si>
    <t>053</t>
  </si>
  <si>
    <t>Cedar Creek ES</t>
  </si>
  <si>
    <t>070</t>
  </si>
  <si>
    <t>Elgin ES</t>
  </si>
  <si>
    <t>Elgin MS</t>
  </si>
  <si>
    <t>Emile ES</t>
  </si>
  <si>
    <t>Gateway DAEP</t>
  </si>
  <si>
    <t>Johnson HS</t>
  </si>
  <si>
    <t>Mina ES</t>
  </si>
  <si>
    <t>Neidig ES</t>
  </si>
  <si>
    <t>Pickle ES</t>
  </si>
  <si>
    <t>Red Rock ES</t>
  </si>
  <si>
    <t>Walnut Creek ES</t>
  </si>
  <si>
    <t xml:space="preserve"> 5.  Remember to submit receipts or other documentation for parking or toll fees over $5 per trip.  Supporting documentation is required.</t>
  </si>
  <si>
    <t>Adult Education Coordinator</t>
  </si>
  <si>
    <t>Adult Education Instructor</t>
  </si>
  <si>
    <t>Community Outreach Specialist</t>
  </si>
  <si>
    <t>Learning &amp; Development Coordinator</t>
  </si>
  <si>
    <t>Sr. Accountant</t>
  </si>
  <si>
    <t>Sr. Director of Accounting &amp; Finance</t>
  </si>
  <si>
    <t>Sr. Director of Development</t>
  </si>
  <si>
    <t>MAP</t>
  </si>
  <si>
    <t>Santa Rita HACA</t>
  </si>
  <si>
    <t>Human Resources Specialist</t>
  </si>
  <si>
    <t>Development Associate</t>
  </si>
  <si>
    <t>Innovation Officer</t>
  </si>
  <si>
    <t>Dept/Program</t>
  </si>
  <si>
    <t>Data Quality Specialist</t>
  </si>
  <si>
    <t>Akins HS</t>
  </si>
  <si>
    <t>003</t>
  </si>
  <si>
    <t>ASPIRE - Program Site</t>
  </si>
  <si>
    <t>Bastrop Intermediate School</t>
  </si>
  <si>
    <t>040</t>
  </si>
  <si>
    <t>Booker T Washington HACA</t>
  </si>
  <si>
    <t>052</t>
  </si>
  <si>
    <t>Booker T. Washington ES</t>
  </si>
  <si>
    <t>Bouldin Oaks HACA</t>
  </si>
  <si>
    <t>054</t>
  </si>
  <si>
    <t>Cedar Creek Intermediate School</t>
  </si>
  <si>
    <t>071</t>
  </si>
  <si>
    <t>Covington MS</t>
  </si>
  <si>
    <t>097</t>
  </si>
  <si>
    <t>Crockett ES</t>
  </si>
  <si>
    <t>098</t>
  </si>
  <si>
    <t>100</t>
  </si>
  <si>
    <t>123</t>
  </si>
  <si>
    <t>138</t>
  </si>
  <si>
    <t>139</t>
  </si>
  <si>
    <t>150</t>
  </si>
  <si>
    <t>Elgin Intermediate</t>
  </si>
  <si>
    <t>173</t>
  </si>
  <si>
    <t>174</t>
  </si>
  <si>
    <t>175</t>
  </si>
  <si>
    <t>Elgin HS</t>
  </si>
  <si>
    <t>176</t>
  </si>
  <si>
    <t>180</t>
  </si>
  <si>
    <t>Lively MS (Fulmore)</t>
  </si>
  <si>
    <t>235</t>
  </si>
  <si>
    <t>244</t>
  </si>
  <si>
    <t>246</t>
  </si>
  <si>
    <t>Goodnight MS</t>
  </si>
  <si>
    <t>260</t>
  </si>
  <si>
    <t>Govalle ES</t>
  </si>
  <si>
    <t>263</t>
  </si>
  <si>
    <t>Guerrero Thompson ES</t>
  </si>
  <si>
    <t>264</t>
  </si>
  <si>
    <t>265</t>
  </si>
  <si>
    <t>283</t>
  </si>
  <si>
    <t>284</t>
  </si>
  <si>
    <t>285</t>
  </si>
  <si>
    <t>Hays Impact Center</t>
  </si>
  <si>
    <t>286</t>
  </si>
  <si>
    <t>290</t>
  </si>
  <si>
    <t>295</t>
  </si>
  <si>
    <t>365</t>
  </si>
  <si>
    <t>375</t>
  </si>
  <si>
    <t>403</t>
  </si>
  <si>
    <t>Lagos ES</t>
  </si>
  <si>
    <t>440</t>
  </si>
  <si>
    <t>444</t>
  </si>
  <si>
    <t>Navarro HS (Lanier)</t>
  </si>
  <si>
    <t>445</t>
  </si>
  <si>
    <t>448</t>
  </si>
  <si>
    <t>453</t>
  </si>
  <si>
    <t>454</t>
  </si>
  <si>
    <t>458</t>
  </si>
  <si>
    <t>Lockhart Jr. High</t>
  </si>
  <si>
    <t>461</t>
  </si>
  <si>
    <t>Lost Pines ES</t>
  </si>
  <si>
    <t>465</t>
  </si>
  <si>
    <t>470</t>
  </si>
  <si>
    <t>471</t>
  </si>
  <si>
    <t>472</t>
  </si>
  <si>
    <t>473</t>
  </si>
  <si>
    <t>Manor Pre-K Center</t>
  </si>
  <si>
    <t>474</t>
  </si>
  <si>
    <t>483</t>
  </si>
  <si>
    <t>484</t>
  </si>
  <si>
    <t>Meadowbrook HACA</t>
  </si>
  <si>
    <t>485</t>
  </si>
  <si>
    <t>Mendez ES</t>
  </si>
  <si>
    <t>489</t>
  </si>
  <si>
    <t>490</t>
  </si>
  <si>
    <t>492</t>
  </si>
  <si>
    <t>Miller MS</t>
  </si>
  <si>
    <t>494</t>
  </si>
  <si>
    <t>495</t>
  </si>
  <si>
    <t>500</t>
  </si>
  <si>
    <t>549</t>
  </si>
  <si>
    <t>550</t>
  </si>
  <si>
    <t>590</t>
  </si>
  <si>
    <t>600</t>
  </si>
  <si>
    <t>Padron ES</t>
  </si>
  <si>
    <t>605</t>
  </si>
  <si>
    <t>610</t>
  </si>
  <si>
    <t>611</t>
  </si>
  <si>
    <t>615</t>
  </si>
  <si>
    <t>616</t>
  </si>
  <si>
    <t>Phoenix HS</t>
  </si>
  <si>
    <t>618</t>
  </si>
  <si>
    <t>Northeast HS (Reagan)</t>
  </si>
  <si>
    <t>650</t>
  </si>
  <si>
    <t>655</t>
  </si>
  <si>
    <t>Rodriguez ES</t>
  </si>
  <si>
    <t>660</t>
  </si>
  <si>
    <t>San Marcos HS</t>
  </si>
  <si>
    <t>668</t>
  </si>
  <si>
    <t>670</t>
  </si>
  <si>
    <t>ShadowGlen ES</t>
  </si>
  <si>
    <t>672</t>
  </si>
  <si>
    <t>675</t>
  </si>
  <si>
    <t>680</t>
  </si>
  <si>
    <t>690</t>
  </si>
  <si>
    <t>District AISD</t>
  </si>
  <si>
    <t>700</t>
  </si>
  <si>
    <t>T.A. Brown ES</t>
  </si>
  <si>
    <t>701</t>
  </si>
  <si>
    <t>District DVISD</t>
  </si>
  <si>
    <t>710</t>
  </si>
  <si>
    <t>District BISD</t>
  </si>
  <si>
    <t>711</t>
  </si>
  <si>
    <t>District EISD</t>
  </si>
  <si>
    <t>715</t>
  </si>
  <si>
    <t>District HCISD</t>
  </si>
  <si>
    <t>730</t>
  </si>
  <si>
    <t>District LISD</t>
  </si>
  <si>
    <t>733</t>
  </si>
  <si>
    <t>735</t>
  </si>
  <si>
    <t>District MISD</t>
  </si>
  <si>
    <t>740</t>
  </si>
  <si>
    <t>Travis ES</t>
  </si>
  <si>
    <t>744</t>
  </si>
  <si>
    <t>746</t>
  </si>
  <si>
    <t>750</t>
  </si>
  <si>
    <t>District SMISD</t>
  </si>
  <si>
    <t>755</t>
  </si>
  <si>
    <t>804</t>
  </si>
  <si>
    <t>805</t>
  </si>
  <si>
    <t>810</t>
  </si>
  <si>
    <t>815</t>
  </si>
  <si>
    <t>820</t>
  </si>
  <si>
    <t>823</t>
  </si>
  <si>
    <t>850</t>
  </si>
  <si>
    <t>C99</t>
  </si>
  <si>
    <t>S99</t>
  </si>
  <si>
    <t>I88</t>
  </si>
  <si>
    <t>D99</t>
  </si>
  <si>
    <t>A98</t>
  </si>
  <si>
    <t>P99</t>
  </si>
  <si>
    <t>C98</t>
  </si>
  <si>
    <t>LAST NAME:</t>
  </si>
  <si>
    <t>FIRST NAME:</t>
  </si>
  <si>
    <t>Form: Version FY21-0121</t>
  </si>
  <si>
    <t>Ann Richards ES</t>
  </si>
  <si>
    <t>020</t>
  </si>
  <si>
    <t>Barrington ES</t>
  </si>
  <si>
    <t>044</t>
  </si>
  <si>
    <t>Bonham Pre Kindergarten</t>
  </si>
  <si>
    <t>060</t>
  </si>
  <si>
    <t>Dailey MS</t>
  </si>
  <si>
    <t>110</t>
  </si>
  <si>
    <t>Dezavala ES</t>
  </si>
  <si>
    <t>088</t>
  </si>
  <si>
    <t>Norman Sims ES</t>
  </si>
  <si>
    <t>Presidential Meadows ES</t>
  </si>
  <si>
    <t>625</t>
  </si>
  <si>
    <t>Sanchez ES</t>
  </si>
  <si>
    <t>Mileage Reimbursement Request Form Fiscal Year 2022</t>
  </si>
  <si>
    <t>Accounting Associate</t>
  </si>
  <si>
    <t>AmeriCorps Program Director</t>
  </si>
  <si>
    <t>Associate Director of Student Support Services</t>
  </si>
  <si>
    <t>Basic Needs Coordinator</t>
  </si>
  <si>
    <t>Chief Operations &amp; Equity Officer</t>
  </si>
  <si>
    <t>Communications Associate</t>
  </si>
  <si>
    <t>Compliance Specialist (AmC)</t>
  </si>
  <si>
    <t>Data  Entry Specialist</t>
  </si>
  <si>
    <t>Data &amp; Reporting Manager</t>
  </si>
  <si>
    <t>Director of Information Technology</t>
  </si>
  <si>
    <t>Early Childhood Education Instructor</t>
  </si>
  <si>
    <t>Family Education Coordinator</t>
  </si>
  <si>
    <t>Front Desk Office Asst</t>
  </si>
  <si>
    <t>Grant and Program Research Manager</t>
  </si>
  <si>
    <t>Grant Writer</t>
  </si>
  <si>
    <t>Jr. Accountant</t>
  </si>
  <si>
    <t>Member Experience Specialist (AmC)</t>
  </si>
  <si>
    <t>PM-Temporary</t>
  </si>
  <si>
    <t>Program Director</t>
  </si>
  <si>
    <t>Program Manager - SmartKids</t>
  </si>
  <si>
    <t>Program Manager - XY-Zone</t>
  </si>
  <si>
    <t>Recruitment Specialist (AMC)</t>
  </si>
  <si>
    <t>Restorative Practices Specialist</t>
  </si>
  <si>
    <t>Senior Program Coordinator</t>
  </si>
  <si>
    <t>Special Events Manager</t>
  </si>
  <si>
    <t>Sr. Director of Communication</t>
  </si>
  <si>
    <t>Sr. Director of Strategic Partnerships</t>
  </si>
  <si>
    <t>Sr. Director, Impact &amp; Grants Management</t>
  </si>
  <si>
    <t>Sr. Operations Coordinator</t>
  </si>
  <si>
    <t>Sr. Program Director, Campus-Based Services</t>
  </si>
  <si>
    <t>Talent Acquisition Coordinator</t>
  </si>
  <si>
    <t>Training &amp; Events Specialist (AmC)</t>
  </si>
  <si>
    <t>XY-Zone Coordinator</t>
  </si>
  <si>
    <r>
      <t xml:space="preserve">3. Mileage reimbursement requests for a calendar month are due by the 5th day of the next calendar month (Example: September' mileage is due October 5th). </t>
    </r>
    <r>
      <rPr>
        <b/>
        <i/>
        <sz val="14"/>
        <color rgb="FFFF0000"/>
        <rFont val="Arial"/>
        <family val="2"/>
      </rPr>
      <t>***************Older mileage reimbursement requests will require further authorization and reimbursement is not guaranteed.**************************</t>
    </r>
  </si>
  <si>
    <t>Live Oak Academy HS</t>
  </si>
  <si>
    <t>Program Support Specialist</t>
  </si>
  <si>
    <t>Note: Communities In Schools of Central Texas current mileage reimbursement rate is $0.625 cents per mile per the IRS 2022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</si>
</sst>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6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6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8"/>
      <color rgb="FF1160FF"/>
      <name val="Calibri"/>
      <family val="2"/>
      <scheme val="minor"/>
    </font>
    <font>
      <b/>
      <sz val="16"/>
      <color rgb="FF116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B93"/>
        <bgColor indexed="64"/>
      </patternFill>
    </fill>
    <fill>
      <patternFill patternType="gray0625">
        <fgColor indexed="9"/>
        <bgColor rgb="FFA8FC9A"/>
      </patternFill>
    </fill>
    <fill>
      <patternFill patternType="solid">
        <fgColor rgb="FFA8FC9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 applyAlignment="1">
      <alignment horizontal="centerContinuous"/>
    </xf>
    <xf numFmtId="0" fontId="5" fillId="0" borderId="0" xfId="0" applyFont="1"/>
    <xf numFmtId="0" fontId="4" fillId="2" borderId="0" xfId="0" applyFont="1" applyFill="1" applyBorder="1"/>
    <xf numFmtId="0" fontId="6" fillId="2" borderId="0" xfId="0" applyFont="1" applyFill="1" applyBorder="1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0" borderId="0" xfId="0" quotePrefix="1" applyNumberForma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5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/>
    <xf numFmtId="0" fontId="11" fillId="0" borderId="1" xfId="0" applyFont="1" applyBorder="1" applyAlignment="1">
      <alignment horizontal="center" vertical="center" wrapText="1"/>
    </xf>
    <xf numFmtId="44" fontId="6" fillId="0" borderId="1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right"/>
    </xf>
    <xf numFmtId="164" fontId="0" fillId="0" borderId="17" xfId="0" applyNumberForma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/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40" fontId="2" fillId="0" borderId="1" xfId="0" applyNumberFormat="1" applyFont="1" applyFill="1" applyBorder="1" applyProtection="1">
      <protection locked="0"/>
    </xf>
    <xf numFmtId="0" fontId="18" fillId="0" borderId="0" xfId="0" applyFont="1"/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left"/>
      <protection hidden="1"/>
    </xf>
    <xf numFmtId="0" fontId="18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5" fillId="0" borderId="0" xfId="0" applyFont="1" applyAlignment="1"/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/>
    <xf numFmtId="0" fontId="5" fillId="0" borderId="0" xfId="0" applyFont="1" applyAlignment="1" applyProtection="1">
      <protection hidden="1"/>
    </xf>
    <xf numFmtId="0" fontId="0" fillId="0" borderId="0" xfId="0" quotePrefix="1" applyAlignment="1">
      <alignment horizontal="center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Font="1" applyAlignment="1">
      <alignment horizontal="center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0" xfId="0" applyFill="1"/>
    <xf numFmtId="0" fontId="2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0" fillId="3" borderId="0" xfId="0" applyFill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2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/>
    <xf numFmtId="0" fontId="20" fillId="2" borderId="0" xfId="0" applyFont="1" applyFill="1" applyAlignment="1">
      <alignment horizontal="centerContinuous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/>
    <xf numFmtId="0" fontId="18" fillId="0" borderId="0" xfId="0" applyFont="1" applyProtection="1"/>
    <xf numFmtId="40" fontId="12" fillId="0" borderId="1" xfId="0" applyNumberFormat="1" applyFont="1" applyFill="1" applyBorder="1" applyProtection="1">
      <protection locked="0"/>
    </xf>
    <xf numFmtId="44" fontId="12" fillId="0" borderId="1" xfId="0" applyNumberFormat="1" applyFont="1" applyFill="1" applyBorder="1" applyProtection="1">
      <protection locked="0"/>
    </xf>
    <xf numFmtId="0" fontId="22" fillId="0" borderId="0" xfId="0" applyFont="1"/>
    <xf numFmtId="0" fontId="22" fillId="0" borderId="0" xfId="0" applyFont="1" applyBorder="1" applyAlignment="1">
      <alignment horizontal="left" vertical="top"/>
    </xf>
    <xf numFmtId="0" fontId="22" fillId="0" borderId="0" xfId="0" applyFont="1" applyBorder="1"/>
    <xf numFmtId="0" fontId="22" fillId="0" borderId="0" xfId="0" applyFont="1" applyFill="1" applyBorder="1"/>
    <xf numFmtId="0" fontId="23" fillId="0" borderId="0" xfId="0" applyFont="1" applyBorder="1" applyAlignment="1" applyProtection="1">
      <alignment horizontal="left"/>
      <protection hidden="1"/>
    </xf>
    <xf numFmtId="0" fontId="23" fillId="0" borderId="0" xfId="0" applyFont="1"/>
    <xf numFmtId="0" fontId="23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1" fillId="0" borderId="0" xfId="0" applyNumberFormat="1" applyFont="1" applyAlignment="1">
      <alignment horizontal="left" vertical="top" wrapText="1"/>
    </xf>
    <xf numFmtId="0" fontId="22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0" xfId="0" applyFont="1" applyAlignment="1">
      <alignment horizontal="center"/>
    </xf>
    <xf numFmtId="0" fontId="22" fillId="0" borderId="2" xfId="0" applyFont="1" applyBorder="1"/>
    <xf numFmtId="0" fontId="22" fillId="2" borderId="0" xfId="0" applyFont="1" applyFill="1"/>
    <xf numFmtId="0" fontId="28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right"/>
    </xf>
    <xf numFmtId="40" fontId="2" fillId="6" borderId="1" xfId="0" applyNumberFormat="1" applyFont="1" applyFill="1" applyBorder="1"/>
    <xf numFmtId="44" fontId="2" fillId="6" borderId="1" xfId="0" applyNumberFormat="1" applyFont="1" applyFill="1" applyBorder="1"/>
    <xf numFmtId="40" fontId="6" fillId="6" borderId="1" xfId="0" applyNumberFormat="1" applyFont="1" applyFill="1" applyBorder="1"/>
    <xf numFmtId="44" fontId="6" fillId="6" borderId="1" xfId="0" applyNumberFormat="1" applyFont="1" applyFill="1" applyBorder="1"/>
    <xf numFmtId="0" fontId="1" fillId="7" borderId="14" xfId="0" applyFont="1" applyFill="1" applyBorder="1" applyAlignment="1">
      <alignment horizontal="center"/>
    </xf>
    <xf numFmtId="0" fontId="13" fillId="7" borderId="19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"/>
    </xf>
    <xf numFmtId="0" fontId="13" fillId="7" borderId="15" xfId="0" applyFont="1" applyFill="1" applyBorder="1" applyAlignment="1">
      <alignment horizontal="centerContinuous"/>
    </xf>
    <xf numFmtId="0" fontId="13" fillId="7" borderId="16" xfId="0" applyFont="1" applyFill="1" applyBorder="1" applyAlignment="1">
      <alignment horizontal="left"/>
    </xf>
    <xf numFmtId="0" fontId="0" fillId="7" borderId="4" xfId="0" applyFill="1" applyBorder="1"/>
    <xf numFmtId="0" fontId="0" fillId="7" borderId="5" xfId="0" applyFill="1" applyBorder="1" applyAlignment="1">
      <alignment horizontal="center"/>
    </xf>
    <xf numFmtId="0" fontId="2" fillId="7" borderId="6" xfId="0" quotePrefix="1" applyFont="1" applyFill="1" applyBorder="1" applyAlignment="1">
      <alignment horizontal="center"/>
    </xf>
    <xf numFmtId="0" fontId="2" fillId="7" borderId="3" xfId="0" quotePrefix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7" fontId="2" fillId="7" borderId="1" xfId="0" applyNumberFormat="1" applyFont="1" applyFill="1" applyBorder="1" applyAlignment="1">
      <alignment horizontal="center"/>
    </xf>
    <xf numFmtId="0" fontId="0" fillId="7" borderId="7" xfId="0" applyFill="1" applyBorder="1"/>
    <xf numFmtId="0" fontId="0" fillId="7" borderId="0" xfId="0" applyFill="1" applyBorder="1"/>
    <xf numFmtId="0" fontId="0" fillId="7" borderId="8" xfId="0" applyFill="1" applyBorder="1"/>
    <xf numFmtId="0" fontId="2" fillId="7" borderId="6" xfId="0" applyFont="1" applyFill="1" applyBorder="1"/>
    <xf numFmtId="0" fontId="2" fillId="7" borderId="3" xfId="0" applyFont="1" applyFill="1" applyBorder="1"/>
    <xf numFmtId="7" fontId="2" fillId="7" borderId="18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9" fillId="7" borderId="0" xfId="0" applyFont="1" applyFill="1" applyBorder="1"/>
    <xf numFmtId="0" fontId="2" fillId="7" borderId="13" xfId="0" applyFont="1" applyFill="1" applyBorder="1"/>
    <xf numFmtId="0" fontId="2" fillId="7" borderId="9" xfId="0" applyFont="1" applyFill="1" applyBorder="1"/>
    <xf numFmtId="7" fontId="1" fillId="7" borderId="18" xfId="0" applyNumberFormat="1" applyFont="1" applyFill="1" applyBorder="1" applyAlignment="1">
      <alignment horizontal="center"/>
    </xf>
    <xf numFmtId="0" fontId="4" fillId="7" borderId="0" xfId="0" applyFont="1" applyFill="1" applyBorder="1"/>
    <xf numFmtId="0" fontId="6" fillId="7" borderId="0" xfId="0" applyFont="1" applyFill="1" applyBorder="1"/>
    <xf numFmtId="0" fontId="0" fillId="7" borderId="10" xfId="0" applyFill="1" applyBorder="1"/>
    <xf numFmtId="0" fontId="4" fillId="7" borderId="11" xfId="0" applyFont="1" applyFill="1" applyBorder="1"/>
    <xf numFmtId="0" fontId="6" fillId="7" borderId="11" xfId="0" applyFont="1" applyFill="1" applyBorder="1"/>
    <xf numFmtId="0" fontId="0" fillId="7" borderId="11" xfId="0" applyFill="1" applyBorder="1"/>
    <xf numFmtId="0" fontId="0" fillId="7" borderId="12" xfId="0" applyFill="1" applyBorder="1"/>
    <xf numFmtId="0" fontId="17" fillId="5" borderId="1" xfId="0" applyFont="1" applyFill="1" applyBorder="1" applyAlignment="1">
      <alignment horizontal="center" vertical="center" wrapText="1"/>
    </xf>
    <xf numFmtId="49" fontId="31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31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/>
    <xf numFmtId="0" fontId="24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0" borderId="0" xfId="0" applyFont="1" applyAlignment="1"/>
    <xf numFmtId="0" fontId="26" fillId="4" borderId="0" xfId="0" applyFont="1" applyFill="1" applyAlignment="1">
      <alignment horizontal="left" wrapText="1"/>
    </xf>
    <xf numFmtId="0" fontId="5" fillId="0" borderId="0" xfId="0" applyFont="1" applyAlignment="1" applyProtection="1">
      <alignment horizontal="left"/>
      <protection hidden="1"/>
    </xf>
    <xf numFmtId="0" fontId="0" fillId="0" borderId="0" xfId="0" applyAlignment="1"/>
    <xf numFmtId="0" fontId="16" fillId="0" borderId="0" xfId="0" applyFont="1" applyAlignment="1"/>
    <xf numFmtId="0" fontId="7" fillId="0" borderId="0" xfId="0" applyFont="1" applyAlignment="1"/>
    <xf numFmtId="0" fontId="14" fillId="0" borderId="0" xfId="0" applyFont="1" applyAlignment="1"/>
    <xf numFmtId="14" fontId="0" fillId="0" borderId="2" xfId="0" applyNumberFormat="1" applyBorder="1" applyAlignment="1" applyProtection="1">
      <protection locked="0"/>
    </xf>
    <xf numFmtId="14" fontId="0" fillId="0" borderId="3" xfId="0" applyNumberFormat="1" applyBorder="1" applyAlignment="1" applyProtection="1">
      <protection locked="0"/>
    </xf>
    <xf numFmtId="0" fontId="27" fillId="5" borderId="2" xfId="0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49" fontId="12" fillId="0" borderId="2" xfId="0" applyNumberFormat="1" applyFont="1" applyFill="1" applyBorder="1" applyAlignment="1" applyProtection="1">
      <alignment horizontal="left"/>
      <protection locked="0"/>
    </xf>
    <xf numFmtId="0" fontId="12" fillId="0" borderId="3" xfId="0" applyFont="1" applyBorder="1" applyAlignment="1" applyProtection="1">
      <alignment horizontal="left"/>
      <protection locked="0"/>
    </xf>
    <xf numFmtId="49" fontId="12" fillId="0" borderId="2" xfId="0" applyNumberFormat="1" applyFont="1" applyFill="1" applyBorder="1" applyAlignment="1" applyProtection="1">
      <protection locked="0"/>
    </xf>
    <xf numFmtId="0" fontId="12" fillId="0" borderId="3" xfId="0" applyFont="1" applyBorder="1" applyAlignment="1" applyProtection="1"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0" fillId="0" borderId="17" xfId="0" applyFill="1" applyBorder="1" applyAlignment="1" applyProtection="1">
      <protection locked="0"/>
    </xf>
    <xf numFmtId="0" fontId="5" fillId="7" borderId="2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 applyProtection="1">
      <alignment horizontal="center"/>
      <protection locked="0"/>
    </xf>
    <xf numFmtId="14" fontId="12" fillId="0" borderId="3" xfId="0" applyNumberFormat="1" applyFont="1" applyBorder="1" applyAlignment="1" applyProtection="1">
      <alignment horizontal="center"/>
      <protection locked="0"/>
    </xf>
    <xf numFmtId="0" fontId="20" fillId="5" borderId="1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wrapText="1"/>
    </xf>
    <xf numFmtId="0" fontId="31" fillId="0" borderId="2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3" xfId="0" applyFont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8FC9A"/>
      <color rgb="FFFDFB93"/>
      <color rgb="FFF6FAD2"/>
      <color rgb="FF6BEF11"/>
      <color rgb="FF116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W499"/>
  <sheetViews>
    <sheetView showGridLines="0" tabSelected="1" zoomScale="80" zoomScaleNormal="80" workbookViewId="0">
      <selection activeCell="Y6" sqref="Y6"/>
    </sheetView>
  </sheetViews>
  <sheetFormatPr defaultRowHeight="13.2" x14ac:dyDescent="0.25"/>
  <cols>
    <col min="1" max="1" width="5.6640625" style="65" customWidth="1"/>
    <col min="2" max="2" width="14.6640625" customWidth="1"/>
    <col min="3" max="3" width="8.44140625" customWidth="1"/>
    <col min="4" max="4" width="16.5546875" customWidth="1"/>
    <col min="5" max="5" width="26.5546875" customWidth="1"/>
    <col min="6" max="6" width="10.44140625" customWidth="1"/>
    <col min="7" max="7" width="38.109375" customWidth="1"/>
    <col min="8" max="8" width="28.33203125" customWidth="1"/>
    <col min="9" max="9" width="27.109375" customWidth="1"/>
    <col min="10" max="10" width="9.33203125" customWidth="1"/>
    <col min="11" max="11" width="15.33203125" customWidth="1"/>
    <col min="12" max="12" width="3" customWidth="1"/>
    <col min="13" max="13" width="12.5546875" bestFit="1" customWidth="1"/>
    <col min="14" max="14" width="28.33203125" hidden="1" customWidth="1"/>
    <col min="15" max="15" width="19" style="9" hidden="1" customWidth="1"/>
    <col min="16" max="16" width="9.109375" style="9" hidden="1" customWidth="1"/>
    <col min="17" max="17" width="37.6640625" style="10" hidden="1" customWidth="1"/>
    <col min="18" max="18" width="23.5546875" style="10" hidden="1" customWidth="1"/>
    <col min="19" max="19" width="8.5546875" style="11" hidden="1" customWidth="1"/>
    <col min="20" max="20" width="6.44140625" style="11" hidden="1" customWidth="1"/>
    <col min="21" max="21" width="5.109375" style="11" hidden="1" customWidth="1"/>
    <col min="22" max="22" width="9.109375" style="9" hidden="1" customWidth="1"/>
    <col min="23" max="23" width="9.109375" hidden="1" customWidth="1"/>
    <col min="24" max="73" width="9.109375" customWidth="1"/>
  </cols>
  <sheetData>
    <row r="2" spans="1:17" ht="20.25" customHeight="1" x14ac:dyDescent="0.3">
      <c r="C2" s="3" t="s">
        <v>58</v>
      </c>
      <c r="D2" s="3"/>
      <c r="E2" s="3"/>
      <c r="F2" s="3"/>
      <c r="G2" s="3"/>
      <c r="H2" s="3"/>
      <c r="I2" s="3"/>
      <c r="J2" s="8"/>
      <c r="K2" s="3"/>
      <c r="Q2"/>
    </row>
    <row r="3" spans="1:17" ht="21" x14ac:dyDescent="0.4">
      <c r="C3" s="64" t="s">
        <v>334</v>
      </c>
      <c r="D3" s="3"/>
      <c r="E3" s="3"/>
      <c r="F3" s="3"/>
      <c r="G3" s="3"/>
      <c r="H3" s="3"/>
      <c r="I3" s="3"/>
      <c r="J3" s="3"/>
      <c r="K3" s="3"/>
    </row>
    <row r="4" spans="1:17" ht="2.25" customHeight="1" x14ac:dyDescent="0.3">
      <c r="C4" s="3"/>
      <c r="D4" s="3"/>
      <c r="E4" s="3"/>
      <c r="F4" s="3"/>
      <c r="G4" s="3"/>
      <c r="H4" s="3"/>
      <c r="I4" s="3"/>
      <c r="J4" s="3"/>
      <c r="K4" s="3"/>
    </row>
    <row r="5" spans="1:17" ht="21" customHeight="1" x14ac:dyDescent="0.4">
      <c r="B5" s="161" t="s">
        <v>318</v>
      </c>
      <c r="C5" s="161"/>
      <c r="D5" s="161"/>
      <c r="E5" s="161"/>
      <c r="F5" s="142" t="s">
        <v>317</v>
      </c>
      <c r="G5" s="143"/>
      <c r="H5" s="87" t="s">
        <v>9</v>
      </c>
      <c r="I5" s="87" t="s">
        <v>10</v>
      </c>
      <c r="J5" s="87" t="s">
        <v>11</v>
      </c>
      <c r="K5" s="87" t="s">
        <v>12</v>
      </c>
    </row>
    <row r="6" spans="1:17" ht="57" customHeight="1" x14ac:dyDescent="0.25">
      <c r="B6" s="162"/>
      <c r="C6" s="163"/>
      <c r="D6" s="163"/>
      <c r="E6" s="164"/>
      <c r="F6" s="148"/>
      <c r="G6" s="149"/>
      <c r="H6" s="126"/>
      <c r="I6" s="126"/>
      <c r="J6" s="124"/>
      <c r="K6" s="125"/>
      <c r="M6" s="22"/>
      <c r="Q6" t="str">
        <f>TEXT($J$6,"00")</f>
        <v>00</v>
      </c>
    </row>
    <row r="7" spans="1:17" ht="6" customHeight="1" x14ac:dyDescent="0.3">
      <c r="B7" s="83"/>
      <c r="C7" s="84"/>
      <c r="D7" s="84"/>
      <c r="E7" s="84"/>
      <c r="F7" s="84"/>
      <c r="G7" s="84"/>
      <c r="H7" s="84"/>
      <c r="I7" s="84"/>
      <c r="J7" s="84"/>
      <c r="K7" s="84"/>
      <c r="M7" s="23"/>
      <c r="Q7"/>
    </row>
    <row r="8" spans="1:17" ht="39.6" x14ac:dyDescent="0.25">
      <c r="B8" s="159" t="s">
        <v>64</v>
      </c>
      <c r="C8" s="160"/>
      <c r="D8" s="159" t="s">
        <v>0</v>
      </c>
      <c r="E8" s="160"/>
      <c r="F8" s="159" t="s">
        <v>1</v>
      </c>
      <c r="G8" s="160"/>
      <c r="H8" s="159" t="s">
        <v>59</v>
      </c>
      <c r="I8" s="160"/>
      <c r="J8" s="85" t="s">
        <v>2</v>
      </c>
      <c r="K8" s="86" t="s">
        <v>117</v>
      </c>
      <c r="L8" s="1"/>
      <c r="M8" s="27" t="s">
        <v>57</v>
      </c>
    </row>
    <row r="9" spans="1:17" s="4" customFormat="1" ht="15" x14ac:dyDescent="0.25">
      <c r="A9" s="66"/>
      <c r="B9" s="156"/>
      <c r="C9" s="157"/>
      <c r="D9" s="146"/>
      <c r="E9" s="147"/>
      <c r="F9" s="146"/>
      <c r="G9" s="147"/>
      <c r="H9" s="146"/>
      <c r="I9" s="147"/>
      <c r="J9" s="69"/>
      <c r="K9" s="70"/>
      <c r="M9" s="24" t="str">
        <f>IF(OR($J$6&lt;&gt;P9,$K$6&lt;&gt;O9),"Verify Date","")</f>
        <v/>
      </c>
      <c r="N9" s="21"/>
      <c r="O9" s="21" t="str">
        <f>IF($B9=Q18,"",YEAR($B9))</f>
        <v/>
      </c>
      <c r="P9" s="21" t="str">
        <f>IF($B9="","",MONTH($B9))</f>
        <v/>
      </c>
    </row>
    <row r="10" spans="1:17" s="4" customFormat="1" ht="15" x14ac:dyDescent="0.25">
      <c r="A10" s="66"/>
      <c r="B10" s="156"/>
      <c r="C10" s="157"/>
      <c r="D10" s="146"/>
      <c r="E10" s="147"/>
      <c r="F10" s="146"/>
      <c r="G10" s="147"/>
      <c r="H10" s="144"/>
      <c r="I10" s="145"/>
      <c r="J10" s="69"/>
      <c r="K10" s="70"/>
      <c r="M10" s="24" t="str">
        <f>IF(OR($J$6&lt;&gt;P10,$K$6&lt;&gt;O10),"Verify Date","")</f>
        <v/>
      </c>
      <c r="N10" s="21"/>
      <c r="O10" s="21" t="str">
        <f t="shared" ref="O10:O33" si="0">IF($B10=Q19,"",YEAR($B10))</f>
        <v/>
      </c>
      <c r="P10" s="21" t="str">
        <f t="shared" ref="P10:P33" si="1">IF($B10="","",MONTH($B10))</f>
        <v/>
      </c>
    </row>
    <row r="11" spans="1:17" s="4" customFormat="1" ht="15" x14ac:dyDescent="0.25">
      <c r="A11" s="66"/>
      <c r="B11" s="156"/>
      <c r="C11" s="157"/>
      <c r="D11" s="146"/>
      <c r="E11" s="147"/>
      <c r="F11" s="146"/>
      <c r="G11" s="147"/>
      <c r="H11" s="144"/>
      <c r="I11" s="145"/>
      <c r="J11" s="69"/>
      <c r="K11" s="70"/>
      <c r="M11" s="24" t="str">
        <f t="shared" ref="M11:M33" si="2">IF(OR($J$6&lt;&gt;P11,$K$6&lt;&gt;O11),"Verify Date","")</f>
        <v/>
      </c>
      <c r="N11" s="21"/>
      <c r="O11" s="21" t="str">
        <f t="shared" si="0"/>
        <v/>
      </c>
      <c r="P11" s="21" t="str">
        <f t="shared" si="1"/>
        <v/>
      </c>
    </row>
    <row r="12" spans="1:17" s="4" customFormat="1" ht="15" x14ac:dyDescent="0.25">
      <c r="A12" s="66"/>
      <c r="B12" s="156"/>
      <c r="C12" s="157"/>
      <c r="D12" s="146"/>
      <c r="E12" s="147"/>
      <c r="F12" s="146"/>
      <c r="G12" s="147"/>
      <c r="H12" s="144"/>
      <c r="I12" s="145"/>
      <c r="J12" s="69"/>
      <c r="K12" s="70"/>
      <c r="M12" s="24" t="str">
        <f t="shared" si="2"/>
        <v/>
      </c>
      <c r="N12" s="21"/>
      <c r="O12" s="21" t="str">
        <f t="shared" si="0"/>
        <v/>
      </c>
      <c r="P12" s="21" t="str">
        <f t="shared" si="1"/>
        <v/>
      </c>
    </row>
    <row r="13" spans="1:17" s="4" customFormat="1" ht="15" x14ac:dyDescent="0.25">
      <c r="A13" s="66"/>
      <c r="B13" s="156"/>
      <c r="C13" s="157"/>
      <c r="D13" s="146"/>
      <c r="E13" s="147"/>
      <c r="F13" s="146"/>
      <c r="G13" s="147"/>
      <c r="H13" s="144"/>
      <c r="I13" s="145"/>
      <c r="J13" s="69"/>
      <c r="K13" s="70"/>
      <c r="M13" s="24" t="str">
        <f t="shared" si="2"/>
        <v/>
      </c>
      <c r="N13" s="21"/>
      <c r="O13" s="21" t="str">
        <f t="shared" si="0"/>
        <v/>
      </c>
      <c r="P13" s="21" t="str">
        <f t="shared" si="1"/>
        <v/>
      </c>
    </row>
    <row r="14" spans="1:17" s="4" customFormat="1" ht="15" x14ac:dyDescent="0.25">
      <c r="A14" s="66"/>
      <c r="B14" s="156"/>
      <c r="C14" s="157"/>
      <c r="D14" s="146"/>
      <c r="E14" s="147"/>
      <c r="F14" s="146"/>
      <c r="G14" s="147"/>
      <c r="H14" s="144"/>
      <c r="I14" s="145"/>
      <c r="J14" s="69"/>
      <c r="K14" s="70"/>
      <c r="M14" s="24" t="str">
        <f t="shared" si="2"/>
        <v/>
      </c>
      <c r="N14" s="21"/>
      <c r="O14" s="21" t="str">
        <f t="shared" si="0"/>
        <v/>
      </c>
      <c r="P14" s="21" t="str">
        <f t="shared" si="1"/>
        <v/>
      </c>
    </row>
    <row r="15" spans="1:17" s="4" customFormat="1" ht="15" x14ac:dyDescent="0.25">
      <c r="A15" s="66"/>
      <c r="B15" s="156"/>
      <c r="C15" s="157"/>
      <c r="D15" s="146"/>
      <c r="E15" s="147"/>
      <c r="F15" s="146"/>
      <c r="G15" s="147"/>
      <c r="H15" s="144"/>
      <c r="I15" s="145"/>
      <c r="J15" s="69"/>
      <c r="K15" s="70"/>
      <c r="M15" s="24" t="str">
        <f t="shared" si="2"/>
        <v/>
      </c>
      <c r="N15" s="21"/>
      <c r="O15" s="21" t="str">
        <f t="shared" si="0"/>
        <v/>
      </c>
      <c r="P15" s="21" t="str">
        <f t="shared" si="1"/>
        <v/>
      </c>
    </row>
    <row r="16" spans="1:17" s="4" customFormat="1" ht="15" x14ac:dyDescent="0.25">
      <c r="A16" s="66"/>
      <c r="B16" s="156"/>
      <c r="C16" s="157"/>
      <c r="D16" s="146"/>
      <c r="E16" s="147"/>
      <c r="F16" s="146"/>
      <c r="G16" s="147"/>
      <c r="H16" s="144"/>
      <c r="I16" s="145"/>
      <c r="J16" s="69"/>
      <c r="K16" s="70"/>
      <c r="M16" s="24" t="str">
        <f t="shared" si="2"/>
        <v/>
      </c>
      <c r="N16" s="21"/>
      <c r="O16" s="21" t="str">
        <f t="shared" si="0"/>
        <v/>
      </c>
      <c r="P16" s="21" t="str">
        <f t="shared" si="1"/>
        <v/>
      </c>
    </row>
    <row r="17" spans="1:16" s="4" customFormat="1" ht="15" x14ac:dyDescent="0.25">
      <c r="A17" s="66"/>
      <c r="B17" s="156"/>
      <c r="C17" s="157"/>
      <c r="D17" s="146"/>
      <c r="E17" s="147"/>
      <c r="F17" s="146"/>
      <c r="G17" s="147"/>
      <c r="H17" s="144"/>
      <c r="I17" s="145"/>
      <c r="J17" s="69"/>
      <c r="K17" s="70"/>
      <c r="M17" s="24" t="str">
        <f t="shared" si="2"/>
        <v/>
      </c>
      <c r="N17" s="21"/>
      <c r="O17" s="21" t="str">
        <f t="shared" si="0"/>
        <v/>
      </c>
      <c r="P17" s="21" t="str">
        <f t="shared" si="1"/>
        <v/>
      </c>
    </row>
    <row r="18" spans="1:16" s="4" customFormat="1" ht="15" x14ac:dyDescent="0.25">
      <c r="A18" s="66"/>
      <c r="B18" s="156"/>
      <c r="C18" s="157"/>
      <c r="D18" s="146"/>
      <c r="E18" s="147"/>
      <c r="F18" s="146"/>
      <c r="G18" s="147"/>
      <c r="H18" s="144"/>
      <c r="I18" s="145"/>
      <c r="J18" s="69"/>
      <c r="K18" s="70"/>
      <c r="M18" s="24" t="str">
        <f t="shared" si="2"/>
        <v/>
      </c>
      <c r="N18" s="21"/>
      <c r="O18" s="21" t="str">
        <f t="shared" si="0"/>
        <v/>
      </c>
      <c r="P18" s="21" t="str">
        <f t="shared" si="1"/>
        <v/>
      </c>
    </row>
    <row r="19" spans="1:16" s="4" customFormat="1" ht="15" x14ac:dyDescent="0.25">
      <c r="A19" s="66"/>
      <c r="B19" s="156"/>
      <c r="C19" s="157"/>
      <c r="D19" s="146"/>
      <c r="E19" s="147"/>
      <c r="F19" s="146"/>
      <c r="G19" s="147"/>
      <c r="H19" s="144"/>
      <c r="I19" s="145"/>
      <c r="J19" s="69"/>
      <c r="K19" s="70"/>
      <c r="M19" s="24" t="str">
        <f t="shared" si="2"/>
        <v/>
      </c>
      <c r="N19" s="21"/>
      <c r="O19" s="21" t="str">
        <f t="shared" si="0"/>
        <v/>
      </c>
      <c r="P19" s="21" t="str">
        <f t="shared" si="1"/>
        <v/>
      </c>
    </row>
    <row r="20" spans="1:16" s="4" customFormat="1" ht="15" x14ac:dyDescent="0.25">
      <c r="A20" s="66"/>
      <c r="B20" s="156"/>
      <c r="C20" s="157"/>
      <c r="D20" s="146"/>
      <c r="E20" s="147"/>
      <c r="F20" s="146"/>
      <c r="G20" s="147"/>
      <c r="H20" s="144"/>
      <c r="I20" s="145"/>
      <c r="J20" s="69"/>
      <c r="K20" s="70"/>
      <c r="M20" s="24" t="str">
        <f t="shared" si="2"/>
        <v/>
      </c>
      <c r="N20" s="21"/>
      <c r="O20" s="21" t="str">
        <f t="shared" si="0"/>
        <v/>
      </c>
      <c r="P20" s="21" t="str">
        <f t="shared" si="1"/>
        <v/>
      </c>
    </row>
    <row r="21" spans="1:16" s="4" customFormat="1" ht="15" x14ac:dyDescent="0.25">
      <c r="A21" s="66"/>
      <c r="B21" s="156"/>
      <c r="C21" s="157"/>
      <c r="D21" s="146"/>
      <c r="E21" s="147"/>
      <c r="F21" s="146"/>
      <c r="G21" s="147"/>
      <c r="H21" s="144"/>
      <c r="I21" s="145"/>
      <c r="J21" s="69"/>
      <c r="K21" s="70"/>
      <c r="M21" s="24" t="str">
        <f t="shared" si="2"/>
        <v/>
      </c>
      <c r="N21" s="21"/>
      <c r="O21" s="21" t="str">
        <f t="shared" si="0"/>
        <v/>
      </c>
      <c r="P21" s="21" t="str">
        <f t="shared" si="1"/>
        <v/>
      </c>
    </row>
    <row r="22" spans="1:16" s="4" customFormat="1" ht="15" x14ac:dyDescent="0.25">
      <c r="A22" s="66"/>
      <c r="B22" s="156"/>
      <c r="C22" s="157"/>
      <c r="D22" s="146"/>
      <c r="E22" s="147"/>
      <c r="F22" s="146"/>
      <c r="G22" s="147"/>
      <c r="H22" s="144"/>
      <c r="I22" s="145"/>
      <c r="J22" s="69"/>
      <c r="K22" s="70"/>
      <c r="M22" s="24" t="str">
        <f t="shared" si="2"/>
        <v/>
      </c>
      <c r="N22" s="21"/>
      <c r="O22" s="21" t="str">
        <f t="shared" si="0"/>
        <v/>
      </c>
      <c r="P22" s="21" t="str">
        <f t="shared" si="1"/>
        <v/>
      </c>
    </row>
    <row r="23" spans="1:16" s="4" customFormat="1" ht="15" x14ac:dyDescent="0.25">
      <c r="A23" s="66"/>
      <c r="B23" s="156"/>
      <c r="C23" s="157"/>
      <c r="D23" s="146"/>
      <c r="E23" s="147"/>
      <c r="F23" s="146"/>
      <c r="G23" s="147"/>
      <c r="H23" s="144"/>
      <c r="I23" s="145"/>
      <c r="J23" s="69"/>
      <c r="K23" s="70"/>
      <c r="M23" s="24" t="str">
        <f t="shared" si="2"/>
        <v/>
      </c>
      <c r="N23" s="21"/>
      <c r="O23" s="21" t="str">
        <f t="shared" si="0"/>
        <v/>
      </c>
      <c r="P23" s="21" t="str">
        <f t="shared" si="1"/>
        <v/>
      </c>
    </row>
    <row r="24" spans="1:16" s="4" customFormat="1" ht="15" x14ac:dyDescent="0.25">
      <c r="A24" s="66"/>
      <c r="B24" s="156"/>
      <c r="C24" s="157"/>
      <c r="D24" s="146"/>
      <c r="E24" s="147"/>
      <c r="F24" s="146"/>
      <c r="G24" s="147"/>
      <c r="H24" s="144"/>
      <c r="I24" s="145"/>
      <c r="J24" s="69"/>
      <c r="K24" s="70"/>
      <c r="M24" s="24" t="str">
        <f t="shared" si="2"/>
        <v/>
      </c>
      <c r="N24" s="21"/>
      <c r="O24" s="21" t="str">
        <f t="shared" si="0"/>
        <v/>
      </c>
      <c r="P24" s="21" t="str">
        <f t="shared" si="1"/>
        <v/>
      </c>
    </row>
    <row r="25" spans="1:16" s="4" customFormat="1" ht="15" x14ac:dyDescent="0.25">
      <c r="A25" s="66"/>
      <c r="B25" s="156"/>
      <c r="C25" s="157"/>
      <c r="D25" s="146"/>
      <c r="E25" s="147"/>
      <c r="F25" s="146"/>
      <c r="G25" s="147"/>
      <c r="H25" s="144"/>
      <c r="I25" s="145"/>
      <c r="J25" s="69"/>
      <c r="K25" s="70"/>
      <c r="M25" s="24" t="str">
        <f t="shared" si="2"/>
        <v/>
      </c>
      <c r="N25" s="21"/>
      <c r="O25" s="21" t="str">
        <f t="shared" si="0"/>
        <v/>
      </c>
      <c r="P25" s="21" t="str">
        <f t="shared" si="1"/>
        <v/>
      </c>
    </row>
    <row r="26" spans="1:16" s="4" customFormat="1" ht="15" x14ac:dyDescent="0.25">
      <c r="A26" s="66"/>
      <c r="B26" s="156"/>
      <c r="C26" s="157"/>
      <c r="D26" s="146"/>
      <c r="E26" s="147"/>
      <c r="F26" s="146"/>
      <c r="G26" s="147"/>
      <c r="H26" s="144"/>
      <c r="I26" s="145"/>
      <c r="J26" s="69"/>
      <c r="K26" s="70"/>
      <c r="M26" s="24" t="str">
        <f t="shared" si="2"/>
        <v/>
      </c>
      <c r="N26" s="21"/>
      <c r="O26" s="21" t="str">
        <f t="shared" si="0"/>
        <v/>
      </c>
      <c r="P26" s="21" t="str">
        <f t="shared" si="1"/>
        <v/>
      </c>
    </row>
    <row r="27" spans="1:16" s="4" customFormat="1" ht="15" x14ac:dyDescent="0.25">
      <c r="A27" s="66"/>
      <c r="B27" s="156"/>
      <c r="C27" s="157"/>
      <c r="D27" s="146"/>
      <c r="E27" s="147"/>
      <c r="F27" s="146"/>
      <c r="G27" s="147"/>
      <c r="H27" s="144"/>
      <c r="I27" s="145"/>
      <c r="J27" s="69"/>
      <c r="K27" s="70"/>
      <c r="M27" s="24" t="str">
        <f t="shared" si="2"/>
        <v/>
      </c>
      <c r="N27" s="21"/>
      <c r="O27" s="21" t="str">
        <f t="shared" si="0"/>
        <v/>
      </c>
      <c r="P27" s="21" t="str">
        <f t="shared" si="1"/>
        <v/>
      </c>
    </row>
    <row r="28" spans="1:16" s="4" customFormat="1" ht="15" x14ac:dyDescent="0.25">
      <c r="A28" s="66"/>
      <c r="B28" s="156"/>
      <c r="C28" s="157"/>
      <c r="D28" s="146"/>
      <c r="E28" s="147"/>
      <c r="F28" s="146"/>
      <c r="G28" s="147"/>
      <c r="H28" s="144"/>
      <c r="I28" s="145"/>
      <c r="J28" s="69"/>
      <c r="K28" s="70"/>
      <c r="M28" s="24" t="str">
        <f t="shared" si="2"/>
        <v/>
      </c>
      <c r="N28" s="21"/>
      <c r="O28" s="21" t="str">
        <f t="shared" si="0"/>
        <v/>
      </c>
      <c r="P28" s="21" t="str">
        <f t="shared" si="1"/>
        <v/>
      </c>
    </row>
    <row r="29" spans="1:16" s="4" customFormat="1" ht="15" x14ac:dyDescent="0.25">
      <c r="A29" s="66"/>
      <c r="B29" s="156"/>
      <c r="C29" s="157"/>
      <c r="D29" s="146"/>
      <c r="E29" s="147"/>
      <c r="F29" s="146"/>
      <c r="G29" s="147"/>
      <c r="H29" s="144"/>
      <c r="I29" s="145"/>
      <c r="J29" s="69"/>
      <c r="K29" s="70"/>
      <c r="M29" s="24" t="str">
        <f t="shared" si="2"/>
        <v/>
      </c>
      <c r="N29" s="21"/>
      <c r="O29" s="21" t="str">
        <f t="shared" si="0"/>
        <v/>
      </c>
      <c r="P29" s="21" t="str">
        <f t="shared" si="1"/>
        <v/>
      </c>
    </row>
    <row r="30" spans="1:16" s="4" customFormat="1" ht="15" x14ac:dyDescent="0.25">
      <c r="A30" s="66"/>
      <c r="B30" s="156"/>
      <c r="C30" s="157"/>
      <c r="D30" s="146"/>
      <c r="E30" s="147"/>
      <c r="F30" s="146"/>
      <c r="G30" s="147"/>
      <c r="H30" s="144"/>
      <c r="I30" s="145"/>
      <c r="J30" s="69"/>
      <c r="K30" s="70"/>
      <c r="M30" s="24" t="str">
        <f t="shared" si="2"/>
        <v/>
      </c>
      <c r="N30" s="21"/>
      <c r="O30" s="21" t="str">
        <f t="shared" si="0"/>
        <v/>
      </c>
      <c r="P30" s="21" t="str">
        <f t="shared" si="1"/>
        <v/>
      </c>
    </row>
    <row r="31" spans="1:16" s="4" customFormat="1" ht="15" x14ac:dyDescent="0.25">
      <c r="A31" s="66"/>
      <c r="B31" s="156"/>
      <c r="C31" s="157"/>
      <c r="D31" s="146"/>
      <c r="E31" s="147"/>
      <c r="F31" s="146"/>
      <c r="G31" s="147"/>
      <c r="H31" s="144"/>
      <c r="I31" s="145"/>
      <c r="J31" s="69"/>
      <c r="K31" s="70"/>
      <c r="M31" s="24" t="str">
        <f t="shared" si="2"/>
        <v/>
      </c>
      <c r="N31" s="21"/>
      <c r="O31" s="21" t="str">
        <f t="shared" si="0"/>
        <v/>
      </c>
      <c r="P31" s="21" t="str">
        <f t="shared" si="1"/>
        <v/>
      </c>
    </row>
    <row r="32" spans="1:16" s="4" customFormat="1" ht="15" x14ac:dyDescent="0.25">
      <c r="A32" s="66"/>
      <c r="B32" s="156"/>
      <c r="C32" s="157"/>
      <c r="D32" s="146"/>
      <c r="E32" s="147"/>
      <c r="F32" s="146"/>
      <c r="G32" s="147"/>
      <c r="H32" s="144"/>
      <c r="I32" s="145"/>
      <c r="J32" s="69"/>
      <c r="K32" s="70"/>
      <c r="M32" s="24" t="str">
        <f t="shared" si="2"/>
        <v/>
      </c>
      <c r="N32" s="21"/>
      <c r="O32" s="21" t="str">
        <f t="shared" si="0"/>
        <v/>
      </c>
      <c r="P32" s="21" t="str">
        <f t="shared" si="1"/>
        <v/>
      </c>
    </row>
    <row r="33" spans="1:16" s="4" customFormat="1" ht="15" x14ac:dyDescent="0.25">
      <c r="A33" s="66"/>
      <c r="B33" s="156"/>
      <c r="C33" s="157"/>
      <c r="D33" s="146"/>
      <c r="E33" s="147"/>
      <c r="F33" s="146"/>
      <c r="G33" s="147"/>
      <c r="H33" s="144"/>
      <c r="I33" s="145"/>
      <c r="J33" s="69"/>
      <c r="K33" s="70"/>
      <c r="M33" s="24" t="str">
        <f t="shared" si="2"/>
        <v/>
      </c>
      <c r="N33" s="21"/>
      <c r="O33" s="21" t="str">
        <f t="shared" si="0"/>
        <v/>
      </c>
      <c r="P33" s="21" t="str">
        <f t="shared" si="1"/>
        <v/>
      </c>
    </row>
    <row r="34" spans="1:16" s="4" customFormat="1" ht="15" x14ac:dyDescent="0.25">
      <c r="A34" s="66"/>
      <c r="B34" s="128" t="s">
        <v>371</v>
      </c>
      <c r="C34" s="129"/>
      <c r="D34" s="129"/>
      <c r="E34" s="129"/>
      <c r="F34" s="129"/>
      <c r="G34" s="129"/>
      <c r="H34" s="129"/>
      <c r="I34" s="88" t="s">
        <v>65</v>
      </c>
      <c r="J34" s="91">
        <f>SUM(J9:J33)</f>
        <v>0</v>
      </c>
      <c r="K34" s="92">
        <f>SUM(K9:K33)</f>
        <v>0</v>
      </c>
      <c r="O34" s="15"/>
      <c r="P34" s="15"/>
    </row>
    <row r="35" spans="1:16" s="4" customFormat="1" ht="15.75" customHeight="1" x14ac:dyDescent="0.25">
      <c r="A35" s="66"/>
      <c r="B35" s="130"/>
      <c r="C35" s="130"/>
      <c r="D35" s="130"/>
      <c r="E35" s="130"/>
      <c r="F35" s="130"/>
      <c r="G35" s="130"/>
      <c r="H35" s="130"/>
      <c r="I35" s="88" t="s">
        <v>97</v>
      </c>
      <c r="J35" s="91">
        <f>+J84</f>
        <v>0</v>
      </c>
      <c r="K35" s="92">
        <f>+K84</f>
        <v>0</v>
      </c>
      <c r="O35" s="15"/>
      <c r="P35" s="15"/>
    </row>
    <row r="36" spans="1:16" s="4" customFormat="1" ht="15" customHeight="1" x14ac:dyDescent="0.25">
      <c r="A36" s="66"/>
      <c r="B36" s="130"/>
      <c r="C36" s="130"/>
      <c r="D36" s="130"/>
      <c r="E36" s="130"/>
      <c r="F36" s="130"/>
      <c r="G36" s="130"/>
      <c r="H36" s="130"/>
      <c r="I36" s="88" t="s">
        <v>3</v>
      </c>
      <c r="J36" s="91">
        <f>SUM(J34:J35)</f>
        <v>0</v>
      </c>
      <c r="K36" s="92">
        <f>SUM(K34:K35)</f>
        <v>0</v>
      </c>
      <c r="O36" s="15"/>
      <c r="P36" s="15"/>
    </row>
    <row r="37" spans="1:16" ht="13.8" x14ac:dyDescent="0.25">
      <c r="C37" s="25"/>
      <c r="E37" s="30" t="s">
        <v>56</v>
      </c>
      <c r="F37" s="152"/>
      <c r="G37" s="152"/>
      <c r="H37" s="30" t="s">
        <v>54</v>
      </c>
      <c r="I37" s="31"/>
      <c r="O37" s="12"/>
    </row>
    <row r="38" spans="1:16" ht="13.8" x14ac:dyDescent="0.25">
      <c r="E38" s="30" t="s">
        <v>55</v>
      </c>
      <c r="F38" s="152"/>
      <c r="G38" s="152"/>
      <c r="H38" s="30" t="s">
        <v>54</v>
      </c>
      <c r="I38" s="31"/>
      <c r="O38" s="12"/>
    </row>
    <row r="39" spans="1:16" ht="4.5" customHeight="1" x14ac:dyDescent="0.25">
      <c r="O39" s="12"/>
    </row>
    <row r="40" spans="1:16" ht="14.25" customHeight="1" thickBot="1" x14ac:dyDescent="0.3">
      <c r="B40" s="165" t="s">
        <v>4</v>
      </c>
      <c r="C40" s="165"/>
      <c r="D40" s="165"/>
      <c r="E40" s="165"/>
      <c r="F40" s="165"/>
      <c r="G40" s="165"/>
      <c r="H40" s="165"/>
      <c r="I40" s="165"/>
      <c r="J40" s="165"/>
      <c r="K40" s="166"/>
      <c r="O40" s="12"/>
    </row>
    <row r="41" spans="1:16" x14ac:dyDescent="0.25">
      <c r="B41" s="93" t="s">
        <v>173</v>
      </c>
      <c r="C41" s="94" t="s">
        <v>5</v>
      </c>
      <c r="D41" s="95" t="s">
        <v>62</v>
      </c>
      <c r="E41" s="95" t="s">
        <v>60</v>
      </c>
      <c r="F41" s="95" t="s">
        <v>61</v>
      </c>
      <c r="G41" s="95" t="s">
        <v>63</v>
      </c>
      <c r="H41" s="96" t="s">
        <v>6</v>
      </c>
      <c r="I41" s="97" t="s">
        <v>7</v>
      </c>
      <c r="J41" s="98"/>
      <c r="K41" s="99"/>
      <c r="O41" s="12"/>
    </row>
    <row r="42" spans="1:16" ht="15" x14ac:dyDescent="0.25">
      <c r="B42" s="100"/>
      <c r="C42" s="101"/>
      <c r="D42" s="102" t="str">
        <f>CONCATENATE(C145)</f>
        <v>7700</v>
      </c>
      <c r="E42" s="102" t="e">
        <f>VLOOKUP(H6,$C$149:$E$203,3,FALSE)</f>
        <v>#N/A</v>
      </c>
      <c r="F42" s="103" t="e">
        <f>VLOOKUP(I6,G149:H267,2,FALSE)</f>
        <v>#N/A</v>
      </c>
      <c r="G42" s="103" t="e">
        <f>VLOOKUP(H6,$C$149:$J$208,4,FALSE)</f>
        <v>#N/A</v>
      </c>
      <c r="H42" s="104">
        <f>ROUND($J$36*0.625,2)</f>
        <v>0</v>
      </c>
      <c r="I42" s="105"/>
      <c r="J42" s="106"/>
      <c r="K42" s="107"/>
      <c r="O42" s="15"/>
    </row>
    <row r="43" spans="1:16" ht="15.6" x14ac:dyDescent="0.3">
      <c r="B43" s="108"/>
      <c r="C43" s="109"/>
      <c r="D43" s="102" t="str">
        <f>IF(K36&gt;0,7701,"  ")</f>
        <v xml:space="preserve">  </v>
      </c>
      <c r="E43" s="102" t="str">
        <f>IF(D43="  "," ",VLOOKUP(H6,$C$149:$E$201,3,FALSE))</f>
        <v xml:space="preserve"> </v>
      </c>
      <c r="F43" s="102" t="str">
        <f>IF(D43="  "," ",VLOOKUP(I6,G149:H243,2,FALSE))</f>
        <v xml:space="preserve"> </v>
      </c>
      <c r="G43" s="102" t="str">
        <f>IF(D43="  "," ",VLOOKUP(H6,$C$149:$J$205,4,FALSE))</f>
        <v xml:space="preserve"> </v>
      </c>
      <c r="H43" s="110">
        <f>K36</f>
        <v>0</v>
      </c>
      <c r="I43" s="111" t="str">
        <f>CONCATENATE($Q$6,RIGHT($K$6,2),LEFT($B$6,1),LEFT($F$6,1),C42)</f>
        <v>00</v>
      </c>
      <c r="J43" s="112"/>
      <c r="K43" s="107"/>
      <c r="O43" s="15"/>
    </row>
    <row r="44" spans="1:16" ht="15" x14ac:dyDescent="0.25">
      <c r="B44" s="113"/>
      <c r="C44" s="114" t="s">
        <v>8</v>
      </c>
      <c r="D44" s="114"/>
      <c r="E44" s="114"/>
      <c r="F44" s="114"/>
      <c r="G44" s="103" t="s">
        <v>112</v>
      </c>
      <c r="H44" s="115">
        <f>H42+H43</f>
        <v>0</v>
      </c>
      <c r="I44" s="116"/>
      <c r="J44" s="116"/>
      <c r="K44" s="107"/>
      <c r="O44" s="15"/>
    </row>
    <row r="45" spans="1:16" ht="15" customHeight="1" x14ac:dyDescent="0.25">
      <c r="B45" s="105"/>
      <c r="C45" s="106"/>
      <c r="D45" s="117" t="s">
        <v>67</v>
      </c>
      <c r="E45" s="117"/>
      <c r="F45" s="117"/>
      <c r="G45" s="117"/>
      <c r="H45" s="153" t="s">
        <v>319</v>
      </c>
      <c r="I45" s="106"/>
      <c r="J45" s="106"/>
      <c r="K45" s="107"/>
      <c r="O45" s="15"/>
    </row>
    <row r="46" spans="1:16" ht="15" customHeight="1" x14ac:dyDescent="0.25">
      <c r="B46" s="105"/>
      <c r="C46" s="116"/>
      <c r="D46" s="117" t="s">
        <v>66</v>
      </c>
      <c r="E46" s="117"/>
      <c r="F46" s="117"/>
      <c r="G46" s="117"/>
      <c r="H46" s="154"/>
      <c r="I46" s="106"/>
      <c r="J46" s="106"/>
      <c r="K46" s="107"/>
      <c r="O46" s="15"/>
    </row>
    <row r="47" spans="1:16" ht="6.75" customHeight="1" thickBot="1" x14ac:dyDescent="0.3">
      <c r="B47" s="118"/>
      <c r="C47" s="119"/>
      <c r="D47" s="120"/>
      <c r="E47" s="120"/>
      <c r="F47" s="120"/>
      <c r="G47" s="120"/>
      <c r="H47" s="155"/>
      <c r="I47" s="121"/>
      <c r="J47" s="121"/>
      <c r="K47" s="122"/>
      <c r="O47" s="15"/>
    </row>
    <row r="48" spans="1:16" x14ac:dyDescent="0.25">
      <c r="C48" s="5"/>
      <c r="D48" s="6"/>
      <c r="E48" s="6"/>
      <c r="F48" s="6"/>
      <c r="G48" s="6"/>
      <c r="H48" s="2"/>
      <c r="I48" s="2"/>
      <c r="J48" s="2"/>
      <c r="K48" s="2"/>
    </row>
    <row r="49" spans="2:22" ht="15" x14ac:dyDescent="0.25">
      <c r="O49" s="15"/>
      <c r="P49" s="15"/>
      <c r="Q49" s="18"/>
      <c r="R49" s="18"/>
      <c r="S49" s="19"/>
      <c r="T49" s="17"/>
      <c r="U49" s="17"/>
      <c r="V49" s="15"/>
    </row>
    <row r="50" spans="2:22" x14ac:dyDescent="0.25">
      <c r="S50" s="20"/>
    </row>
    <row r="51" spans="2:22" ht="27.6" x14ac:dyDescent="0.25">
      <c r="B51" s="158" t="s">
        <v>64</v>
      </c>
      <c r="C51" s="158"/>
      <c r="D51" s="150" t="s">
        <v>0</v>
      </c>
      <c r="E51" s="151"/>
      <c r="F51" s="150" t="s">
        <v>1</v>
      </c>
      <c r="G51" s="151"/>
      <c r="H51" s="150" t="s">
        <v>59</v>
      </c>
      <c r="I51" s="151"/>
      <c r="J51" s="123" t="s">
        <v>2</v>
      </c>
      <c r="K51" s="123" t="s">
        <v>117</v>
      </c>
      <c r="S51" s="20"/>
    </row>
    <row r="52" spans="2:22" ht="15" x14ac:dyDescent="0.25">
      <c r="B52" s="140"/>
      <c r="C52" s="141"/>
      <c r="D52" s="131"/>
      <c r="E52" s="132"/>
      <c r="F52" s="131"/>
      <c r="G52" s="132"/>
      <c r="H52" s="131"/>
      <c r="I52" s="132"/>
      <c r="J52" s="37"/>
      <c r="K52" s="28"/>
      <c r="M52" s="24" t="str">
        <f t="shared" ref="M52:M83" si="3">IF(OR($J$6&lt;&gt;P52,$K$6&lt;&gt;O52),"Verify Date","")</f>
        <v/>
      </c>
      <c r="N52" s="21"/>
      <c r="O52" s="21" t="str">
        <f>IF($B52="","",YEAR($B52))</f>
        <v/>
      </c>
      <c r="P52" s="21" t="str">
        <f>IF($B52="","",MONTH($B52))</f>
        <v/>
      </c>
      <c r="S52" s="20"/>
    </row>
    <row r="53" spans="2:22" ht="15" x14ac:dyDescent="0.25">
      <c r="B53" s="140"/>
      <c r="C53" s="141"/>
      <c r="D53" s="131"/>
      <c r="E53" s="132"/>
      <c r="F53" s="131"/>
      <c r="G53" s="132"/>
      <c r="H53" s="131"/>
      <c r="I53" s="132"/>
      <c r="J53" s="37"/>
      <c r="K53" s="28"/>
      <c r="M53" s="24" t="str">
        <f t="shared" si="3"/>
        <v/>
      </c>
      <c r="N53" s="21"/>
      <c r="O53" s="21" t="str">
        <f t="shared" ref="O53:O83" si="4">IF($B53="","",YEAR($B53))</f>
        <v/>
      </c>
      <c r="P53" s="21" t="str">
        <f t="shared" ref="P53:P83" si="5">IF($B53="","",MONTH($B53))</f>
        <v/>
      </c>
      <c r="S53" s="20"/>
    </row>
    <row r="54" spans="2:22" ht="15" x14ac:dyDescent="0.25">
      <c r="B54" s="140"/>
      <c r="C54" s="141"/>
      <c r="D54" s="131"/>
      <c r="E54" s="132"/>
      <c r="F54" s="131"/>
      <c r="G54" s="132"/>
      <c r="H54" s="131"/>
      <c r="I54" s="132"/>
      <c r="J54" s="37"/>
      <c r="K54" s="28"/>
      <c r="M54" s="24" t="str">
        <f t="shared" si="3"/>
        <v/>
      </c>
      <c r="N54" s="21"/>
      <c r="O54" s="21" t="str">
        <f t="shared" si="4"/>
        <v/>
      </c>
      <c r="P54" s="21" t="str">
        <f t="shared" si="5"/>
        <v/>
      </c>
      <c r="S54" s="20"/>
    </row>
    <row r="55" spans="2:22" ht="15" x14ac:dyDescent="0.25">
      <c r="B55" s="140"/>
      <c r="C55" s="141"/>
      <c r="D55" s="131"/>
      <c r="E55" s="132"/>
      <c r="F55" s="131"/>
      <c r="G55" s="132"/>
      <c r="H55" s="131"/>
      <c r="I55" s="132"/>
      <c r="J55" s="37"/>
      <c r="K55" s="28"/>
      <c r="M55" s="24" t="str">
        <f t="shared" si="3"/>
        <v/>
      </c>
      <c r="N55" s="21"/>
      <c r="O55" s="21" t="str">
        <f t="shared" si="4"/>
        <v/>
      </c>
      <c r="P55" s="21" t="str">
        <f t="shared" si="5"/>
        <v/>
      </c>
      <c r="S55" s="20"/>
    </row>
    <row r="56" spans="2:22" ht="15" x14ac:dyDescent="0.25">
      <c r="B56" s="140"/>
      <c r="C56" s="141"/>
      <c r="D56" s="131"/>
      <c r="E56" s="132"/>
      <c r="F56" s="131"/>
      <c r="G56" s="132"/>
      <c r="H56" s="131"/>
      <c r="I56" s="132"/>
      <c r="J56" s="37"/>
      <c r="K56" s="28"/>
      <c r="M56" s="24" t="str">
        <f t="shared" si="3"/>
        <v/>
      </c>
      <c r="N56" s="21"/>
      <c r="O56" s="21" t="str">
        <f t="shared" si="4"/>
        <v/>
      </c>
      <c r="P56" s="21" t="str">
        <f t="shared" si="5"/>
        <v/>
      </c>
      <c r="S56" s="20"/>
    </row>
    <row r="57" spans="2:22" ht="15" x14ac:dyDescent="0.25">
      <c r="B57" s="140"/>
      <c r="C57" s="141"/>
      <c r="D57" s="131"/>
      <c r="E57" s="132"/>
      <c r="F57" s="131"/>
      <c r="G57" s="132"/>
      <c r="H57" s="131"/>
      <c r="I57" s="132"/>
      <c r="J57" s="37"/>
      <c r="K57" s="28"/>
      <c r="M57" s="24" t="str">
        <f t="shared" si="3"/>
        <v/>
      </c>
      <c r="N57" s="21"/>
      <c r="O57" s="21" t="str">
        <f t="shared" si="4"/>
        <v/>
      </c>
      <c r="P57" s="21" t="str">
        <f t="shared" si="5"/>
        <v/>
      </c>
      <c r="S57" s="20"/>
    </row>
    <row r="58" spans="2:22" ht="15" x14ac:dyDescent="0.25">
      <c r="B58" s="140"/>
      <c r="C58" s="141"/>
      <c r="D58" s="131"/>
      <c r="E58" s="132"/>
      <c r="F58" s="131"/>
      <c r="G58" s="132"/>
      <c r="H58" s="131"/>
      <c r="I58" s="132"/>
      <c r="J58" s="37"/>
      <c r="K58" s="28"/>
      <c r="M58" s="24" t="str">
        <f t="shared" si="3"/>
        <v/>
      </c>
      <c r="N58" s="21"/>
      <c r="O58" s="21" t="str">
        <f t="shared" si="4"/>
        <v/>
      </c>
      <c r="P58" s="21" t="str">
        <f t="shared" si="5"/>
        <v/>
      </c>
      <c r="S58" s="20"/>
    </row>
    <row r="59" spans="2:22" ht="15" x14ac:dyDescent="0.25">
      <c r="B59" s="140"/>
      <c r="C59" s="141"/>
      <c r="D59" s="131"/>
      <c r="E59" s="132"/>
      <c r="F59" s="131"/>
      <c r="G59" s="132"/>
      <c r="H59" s="131"/>
      <c r="I59" s="132"/>
      <c r="J59" s="37"/>
      <c r="K59" s="28"/>
      <c r="M59" s="24" t="str">
        <f t="shared" si="3"/>
        <v/>
      </c>
      <c r="N59" s="21"/>
      <c r="O59" s="21" t="str">
        <f t="shared" si="4"/>
        <v/>
      </c>
      <c r="P59" s="21" t="str">
        <f t="shared" si="5"/>
        <v/>
      </c>
      <c r="S59" s="20"/>
    </row>
    <row r="60" spans="2:22" ht="15" x14ac:dyDescent="0.25">
      <c r="B60" s="140"/>
      <c r="C60" s="141"/>
      <c r="D60" s="131"/>
      <c r="E60" s="132"/>
      <c r="F60" s="131"/>
      <c r="G60" s="132"/>
      <c r="H60" s="131"/>
      <c r="I60" s="132"/>
      <c r="J60" s="37"/>
      <c r="K60" s="28"/>
      <c r="M60" s="24" t="str">
        <f t="shared" si="3"/>
        <v/>
      </c>
      <c r="N60" s="21"/>
      <c r="O60" s="21" t="str">
        <f t="shared" si="4"/>
        <v/>
      </c>
      <c r="P60" s="21" t="str">
        <f t="shared" si="5"/>
        <v/>
      </c>
      <c r="S60" s="20"/>
    </row>
    <row r="61" spans="2:22" ht="15" x14ac:dyDescent="0.25">
      <c r="B61" s="140"/>
      <c r="C61" s="141"/>
      <c r="D61" s="131"/>
      <c r="E61" s="132"/>
      <c r="F61" s="131"/>
      <c r="G61" s="132"/>
      <c r="H61" s="131"/>
      <c r="I61" s="132"/>
      <c r="J61" s="37"/>
      <c r="K61" s="28"/>
      <c r="M61" s="24" t="str">
        <f t="shared" si="3"/>
        <v/>
      </c>
      <c r="N61" s="21"/>
      <c r="O61" s="21" t="str">
        <f t="shared" si="4"/>
        <v/>
      </c>
      <c r="P61" s="21" t="str">
        <f t="shared" si="5"/>
        <v/>
      </c>
      <c r="S61" s="20"/>
    </row>
    <row r="62" spans="2:22" ht="15" x14ac:dyDescent="0.25">
      <c r="B62" s="140"/>
      <c r="C62" s="141"/>
      <c r="D62" s="131"/>
      <c r="E62" s="132"/>
      <c r="F62" s="131"/>
      <c r="G62" s="132"/>
      <c r="H62" s="131"/>
      <c r="I62" s="132"/>
      <c r="J62" s="37"/>
      <c r="K62" s="28"/>
      <c r="M62" s="24" t="str">
        <f t="shared" si="3"/>
        <v/>
      </c>
      <c r="N62" s="21"/>
      <c r="O62" s="21" t="str">
        <f t="shared" si="4"/>
        <v/>
      </c>
      <c r="P62" s="21" t="str">
        <f t="shared" si="5"/>
        <v/>
      </c>
      <c r="S62" s="20"/>
    </row>
    <row r="63" spans="2:22" ht="15" x14ac:dyDescent="0.25">
      <c r="B63" s="140"/>
      <c r="C63" s="141"/>
      <c r="D63" s="131"/>
      <c r="E63" s="132"/>
      <c r="F63" s="131"/>
      <c r="G63" s="132"/>
      <c r="H63" s="131"/>
      <c r="I63" s="132"/>
      <c r="J63" s="37"/>
      <c r="K63" s="28"/>
      <c r="M63" s="24" t="str">
        <f t="shared" si="3"/>
        <v/>
      </c>
      <c r="N63" s="21"/>
      <c r="O63" s="21" t="str">
        <f t="shared" si="4"/>
        <v/>
      </c>
      <c r="P63" s="21" t="str">
        <f t="shared" si="5"/>
        <v/>
      </c>
      <c r="S63" s="20"/>
    </row>
    <row r="64" spans="2:22" ht="15" x14ac:dyDescent="0.25">
      <c r="B64" s="140"/>
      <c r="C64" s="141"/>
      <c r="D64" s="131"/>
      <c r="E64" s="132"/>
      <c r="F64" s="131"/>
      <c r="G64" s="132"/>
      <c r="H64" s="131"/>
      <c r="I64" s="132"/>
      <c r="J64" s="37"/>
      <c r="K64" s="28"/>
      <c r="M64" s="24" t="str">
        <f t="shared" si="3"/>
        <v/>
      </c>
      <c r="N64" s="21"/>
      <c r="O64" s="21" t="str">
        <f t="shared" si="4"/>
        <v/>
      </c>
      <c r="P64" s="21" t="str">
        <f t="shared" si="5"/>
        <v/>
      </c>
      <c r="S64" s="20"/>
    </row>
    <row r="65" spans="2:19" ht="15" x14ac:dyDescent="0.25">
      <c r="B65" s="140"/>
      <c r="C65" s="141"/>
      <c r="D65" s="131"/>
      <c r="E65" s="132"/>
      <c r="F65" s="131"/>
      <c r="G65" s="132"/>
      <c r="H65" s="131"/>
      <c r="I65" s="132"/>
      <c r="J65" s="37"/>
      <c r="K65" s="28"/>
      <c r="M65" s="24" t="str">
        <f t="shared" si="3"/>
        <v/>
      </c>
      <c r="N65" s="21"/>
      <c r="O65" s="21" t="str">
        <f t="shared" si="4"/>
        <v/>
      </c>
      <c r="P65" s="21" t="str">
        <f t="shared" si="5"/>
        <v/>
      </c>
      <c r="S65" s="20"/>
    </row>
    <row r="66" spans="2:19" ht="15" x14ac:dyDescent="0.25">
      <c r="B66" s="140"/>
      <c r="C66" s="141"/>
      <c r="D66" s="131"/>
      <c r="E66" s="132"/>
      <c r="F66" s="131"/>
      <c r="G66" s="132"/>
      <c r="H66" s="131"/>
      <c r="I66" s="132"/>
      <c r="J66" s="37"/>
      <c r="K66" s="28"/>
      <c r="M66" s="24" t="str">
        <f t="shared" si="3"/>
        <v/>
      </c>
      <c r="N66" s="21"/>
      <c r="O66" s="21" t="str">
        <f t="shared" si="4"/>
        <v/>
      </c>
      <c r="P66" s="21" t="str">
        <f t="shared" si="5"/>
        <v/>
      </c>
      <c r="S66" s="20"/>
    </row>
    <row r="67" spans="2:19" ht="15" x14ac:dyDescent="0.25">
      <c r="B67" s="140"/>
      <c r="C67" s="141"/>
      <c r="D67" s="131"/>
      <c r="E67" s="132"/>
      <c r="F67" s="131"/>
      <c r="G67" s="132"/>
      <c r="H67" s="131"/>
      <c r="I67" s="132"/>
      <c r="J67" s="37"/>
      <c r="K67" s="28"/>
      <c r="M67" s="24" t="str">
        <f t="shared" si="3"/>
        <v/>
      </c>
      <c r="N67" s="21"/>
      <c r="O67" s="21" t="str">
        <f t="shared" si="4"/>
        <v/>
      </c>
      <c r="P67" s="21" t="str">
        <f t="shared" si="5"/>
        <v/>
      </c>
      <c r="S67" s="20"/>
    </row>
    <row r="68" spans="2:19" ht="15" x14ac:dyDescent="0.25">
      <c r="B68" s="140"/>
      <c r="C68" s="141"/>
      <c r="D68" s="131"/>
      <c r="E68" s="132"/>
      <c r="F68" s="131"/>
      <c r="G68" s="132"/>
      <c r="H68" s="131"/>
      <c r="I68" s="132"/>
      <c r="J68" s="37"/>
      <c r="K68" s="28"/>
      <c r="M68" s="24" t="str">
        <f t="shared" si="3"/>
        <v/>
      </c>
      <c r="N68" s="21"/>
      <c r="O68" s="21" t="str">
        <f t="shared" si="4"/>
        <v/>
      </c>
      <c r="P68" s="21" t="str">
        <f t="shared" si="5"/>
        <v/>
      </c>
      <c r="S68" s="20"/>
    </row>
    <row r="69" spans="2:19" ht="15" x14ac:dyDescent="0.25">
      <c r="B69" s="140"/>
      <c r="C69" s="141"/>
      <c r="D69" s="131"/>
      <c r="E69" s="132"/>
      <c r="F69" s="131"/>
      <c r="G69" s="132"/>
      <c r="H69" s="131"/>
      <c r="I69" s="132"/>
      <c r="J69" s="37"/>
      <c r="K69" s="28"/>
      <c r="M69" s="24" t="str">
        <f t="shared" si="3"/>
        <v/>
      </c>
      <c r="N69" s="21"/>
      <c r="O69" s="21" t="str">
        <f t="shared" si="4"/>
        <v/>
      </c>
      <c r="P69" s="21" t="str">
        <f t="shared" si="5"/>
        <v/>
      </c>
      <c r="S69" s="20"/>
    </row>
    <row r="70" spans="2:19" ht="15" x14ac:dyDescent="0.25">
      <c r="B70" s="140"/>
      <c r="C70" s="141"/>
      <c r="D70" s="131"/>
      <c r="E70" s="132"/>
      <c r="F70" s="131"/>
      <c r="G70" s="132"/>
      <c r="H70" s="131"/>
      <c r="I70" s="132"/>
      <c r="J70" s="37"/>
      <c r="K70" s="28"/>
      <c r="M70" s="24" t="str">
        <f t="shared" si="3"/>
        <v/>
      </c>
      <c r="N70" s="21"/>
      <c r="O70" s="21" t="str">
        <f t="shared" si="4"/>
        <v/>
      </c>
      <c r="P70" s="21" t="str">
        <f t="shared" si="5"/>
        <v/>
      </c>
      <c r="S70" s="20"/>
    </row>
    <row r="71" spans="2:19" ht="15" x14ac:dyDescent="0.25">
      <c r="B71" s="140"/>
      <c r="C71" s="141"/>
      <c r="D71" s="131"/>
      <c r="E71" s="132"/>
      <c r="F71" s="131"/>
      <c r="G71" s="132"/>
      <c r="H71" s="131"/>
      <c r="I71" s="132"/>
      <c r="J71" s="37"/>
      <c r="K71" s="28"/>
      <c r="M71" s="24" t="str">
        <f t="shared" ref="M71" si="6">IF(OR($J$6&lt;&gt;P71,$K$6&lt;&gt;O71),"Verify Date","")</f>
        <v/>
      </c>
      <c r="N71" s="21"/>
      <c r="O71" s="21" t="str">
        <f t="shared" si="4"/>
        <v/>
      </c>
      <c r="P71" s="21" t="str">
        <f t="shared" si="5"/>
        <v/>
      </c>
      <c r="S71" s="20"/>
    </row>
    <row r="72" spans="2:19" ht="15" x14ac:dyDescent="0.25">
      <c r="B72" s="140"/>
      <c r="C72" s="141"/>
      <c r="D72" s="131"/>
      <c r="E72" s="132"/>
      <c r="F72" s="131"/>
      <c r="G72" s="132"/>
      <c r="H72" s="131"/>
      <c r="I72" s="132"/>
      <c r="J72" s="37"/>
      <c r="K72" s="28"/>
      <c r="M72" s="24" t="str">
        <f t="shared" ref="M72" si="7">IF(OR($J$6&lt;&gt;P72,$K$6&lt;&gt;O72),"Verify Date","")</f>
        <v/>
      </c>
      <c r="N72" s="21"/>
      <c r="O72" s="21" t="str">
        <f t="shared" si="4"/>
        <v/>
      </c>
      <c r="P72" s="21" t="str">
        <f t="shared" si="5"/>
        <v/>
      </c>
      <c r="S72" s="20"/>
    </row>
    <row r="73" spans="2:19" ht="15" x14ac:dyDescent="0.25">
      <c r="B73" s="140"/>
      <c r="C73" s="141"/>
      <c r="D73" s="131"/>
      <c r="E73" s="132"/>
      <c r="F73" s="131"/>
      <c r="G73" s="132"/>
      <c r="H73" s="131"/>
      <c r="I73" s="132"/>
      <c r="J73" s="37"/>
      <c r="K73" s="28"/>
      <c r="M73" s="24" t="str">
        <f t="shared" ref="M73" si="8">IF(OR($J$6&lt;&gt;P73,$K$6&lt;&gt;O73),"Verify Date","")</f>
        <v/>
      </c>
      <c r="N73" s="21"/>
      <c r="O73" s="21" t="str">
        <f t="shared" si="4"/>
        <v/>
      </c>
      <c r="P73" s="21" t="str">
        <f t="shared" si="5"/>
        <v/>
      </c>
      <c r="S73" s="20"/>
    </row>
    <row r="74" spans="2:19" ht="15" x14ac:dyDescent="0.25">
      <c r="B74" s="140"/>
      <c r="C74" s="141"/>
      <c r="D74" s="131"/>
      <c r="E74" s="132"/>
      <c r="F74" s="131"/>
      <c r="G74" s="132"/>
      <c r="H74" s="131"/>
      <c r="I74" s="132"/>
      <c r="J74" s="37"/>
      <c r="K74" s="28"/>
      <c r="M74" s="24" t="str">
        <f t="shared" ref="M74" si="9">IF(OR($J$6&lt;&gt;P74,$K$6&lt;&gt;O74),"Verify Date","")</f>
        <v/>
      </c>
      <c r="N74" s="21"/>
      <c r="O74" s="21" t="str">
        <f t="shared" si="4"/>
        <v/>
      </c>
      <c r="P74" s="21" t="str">
        <f t="shared" si="5"/>
        <v/>
      </c>
      <c r="S74" s="20"/>
    </row>
    <row r="75" spans="2:19" ht="15" x14ac:dyDescent="0.25">
      <c r="B75" s="140"/>
      <c r="C75" s="141"/>
      <c r="D75" s="131"/>
      <c r="E75" s="132"/>
      <c r="F75" s="131"/>
      <c r="G75" s="132"/>
      <c r="H75" s="131"/>
      <c r="I75" s="132"/>
      <c r="J75" s="37"/>
      <c r="K75" s="28"/>
      <c r="M75" s="24" t="str">
        <f t="shared" ref="M75" si="10">IF(OR($J$6&lt;&gt;P75,$K$6&lt;&gt;O75),"Verify Date","")</f>
        <v/>
      </c>
      <c r="N75" s="21"/>
      <c r="O75" s="21" t="str">
        <f t="shared" si="4"/>
        <v/>
      </c>
      <c r="P75" s="21" t="str">
        <f t="shared" si="5"/>
        <v/>
      </c>
      <c r="S75" s="20"/>
    </row>
    <row r="76" spans="2:19" ht="15" x14ac:dyDescent="0.25">
      <c r="B76" s="140"/>
      <c r="C76" s="141"/>
      <c r="D76" s="131"/>
      <c r="E76" s="132"/>
      <c r="F76" s="131"/>
      <c r="G76" s="132"/>
      <c r="H76" s="131"/>
      <c r="I76" s="132"/>
      <c r="J76" s="37"/>
      <c r="K76" s="28"/>
      <c r="M76" s="24" t="str">
        <f t="shared" si="3"/>
        <v/>
      </c>
      <c r="N76" s="21"/>
      <c r="O76" s="21" t="str">
        <f t="shared" si="4"/>
        <v/>
      </c>
      <c r="P76" s="21" t="str">
        <f t="shared" si="5"/>
        <v/>
      </c>
      <c r="S76" s="20"/>
    </row>
    <row r="77" spans="2:19" ht="15" x14ac:dyDescent="0.25">
      <c r="B77" s="140"/>
      <c r="C77" s="141"/>
      <c r="D77" s="131"/>
      <c r="E77" s="132"/>
      <c r="F77" s="131"/>
      <c r="G77" s="132"/>
      <c r="H77" s="131"/>
      <c r="I77" s="132"/>
      <c r="J77" s="37"/>
      <c r="K77" s="28"/>
      <c r="M77" s="24" t="str">
        <f t="shared" si="3"/>
        <v/>
      </c>
      <c r="N77" s="21"/>
      <c r="O77" s="21" t="str">
        <f t="shared" si="4"/>
        <v/>
      </c>
      <c r="P77" s="21" t="str">
        <f t="shared" si="5"/>
        <v/>
      </c>
      <c r="S77" s="20"/>
    </row>
    <row r="78" spans="2:19" ht="15" x14ac:dyDescent="0.25">
      <c r="B78" s="140"/>
      <c r="C78" s="141"/>
      <c r="D78" s="131"/>
      <c r="E78" s="132"/>
      <c r="F78" s="131"/>
      <c r="G78" s="132"/>
      <c r="H78" s="131"/>
      <c r="I78" s="132"/>
      <c r="J78" s="37"/>
      <c r="K78" s="28"/>
      <c r="M78" s="24" t="str">
        <f t="shared" si="3"/>
        <v/>
      </c>
      <c r="N78" s="21"/>
      <c r="O78" s="21" t="str">
        <f t="shared" si="4"/>
        <v/>
      </c>
      <c r="P78" s="21" t="str">
        <f t="shared" si="5"/>
        <v/>
      </c>
      <c r="S78" s="20"/>
    </row>
    <row r="79" spans="2:19" ht="15" x14ac:dyDescent="0.25">
      <c r="B79" s="140"/>
      <c r="C79" s="141"/>
      <c r="D79" s="131"/>
      <c r="E79" s="132"/>
      <c r="F79" s="131"/>
      <c r="G79" s="132"/>
      <c r="H79" s="131"/>
      <c r="I79" s="132"/>
      <c r="J79" s="37"/>
      <c r="K79" s="28"/>
      <c r="M79" s="24" t="str">
        <f t="shared" si="3"/>
        <v/>
      </c>
      <c r="N79" s="21"/>
      <c r="O79" s="21" t="str">
        <f t="shared" si="4"/>
        <v/>
      </c>
      <c r="P79" s="21" t="str">
        <f t="shared" si="5"/>
        <v/>
      </c>
      <c r="S79" s="20"/>
    </row>
    <row r="80" spans="2:19" ht="15" x14ac:dyDescent="0.25">
      <c r="B80" s="140"/>
      <c r="C80" s="141"/>
      <c r="D80" s="131"/>
      <c r="E80" s="132"/>
      <c r="F80" s="131"/>
      <c r="G80" s="132"/>
      <c r="H80" s="131"/>
      <c r="I80" s="132"/>
      <c r="J80" s="37"/>
      <c r="K80" s="28"/>
      <c r="M80" s="24" t="str">
        <f t="shared" si="3"/>
        <v/>
      </c>
      <c r="N80" s="21"/>
      <c r="O80" s="21" t="str">
        <f t="shared" si="4"/>
        <v/>
      </c>
      <c r="P80" s="21" t="str">
        <f t="shared" si="5"/>
        <v/>
      </c>
      <c r="S80" s="20"/>
    </row>
    <row r="81" spans="1:22" ht="15" x14ac:dyDescent="0.25">
      <c r="B81" s="140"/>
      <c r="C81" s="141"/>
      <c r="D81" s="131"/>
      <c r="E81" s="132"/>
      <c r="F81" s="131"/>
      <c r="G81" s="132"/>
      <c r="H81" s="131"/>
      <c r="I81" s="132"/>
      <c r="J81" s="37"/>
      <c r="K81" s="28"/>
      <c r="M81" s="24" t="str">
        <f t="shared" si="3"/>
        <v/>
      </c>
      <c r="N81" s="21"/>
      <c r="O81" s="21" t="str">
        <f t="shared" si="4"/>
        <v/>
      </c>
      <c r="P81" s="21" t="str">
        <f t="shared" si="5"/>
        <v/>
      </c>
      <c r="S81" s="20"/>
    </row>
    <row r="82" spans="1:22" ht="15" x14ac:dyDescent="0.25">
      <c r="B82" s="140"/>
      <c r="C82" s="141"/>
      <c r="D82" s="131"/>
      <c r="E82" s="132"/>
      <c r="F82" s="131"/>
      <c r="G82" s="132"/>
      <c r="H82" s="131"/>
      <c r="I82" s="132"/>
      <c r="J82" s="37"/>
      <c r="K82" s="28"/>
      <c r="M82" s="24" t="str">
        <f t="shared" si="3"/>
        <v/>
      </c>
      <c r="N82" s="21"/>
      <c r="O82" s="21" t="str">
        <f t="shared" si="4"/>
        <v/>
      </c>
      <c r="P82" s="21" t="str">
        <f t="shared" si="5"/>
        <v/>
      </c>
      <c r="S82" s="20"/>
    </row>
    <row r="83" spans="1:22" ht="15" x14ac:dyDescent="0.25">
      <c r="B83" s="140"/>
      <c r="C83" s="141"/>
      <c r="D83" s="131"/>
      <c r="E83" s="132"/>
      <c r="F83" s="131"/>
      <c r="G83" s="132"/>
      <c r="H83" s="131"/>
      <c r="I83" s="132"/>
      <c r="J83" s="37"/>
      <c r="K83" s="28"/>
      <c r="M83" s="24" t="str">
        <f t="shared" si="3"/>
        <v/>
      </c>
      <c r="N83" s="21"/>
      <c r="O83" s="21" t="str">
        <f t="shared" si="4"/>
        <v/>
      </c>
      <c r="P83" s="21" t="str">
        <f t="shared" si="5"/>
        <v/>
      </c>
      <c r="S83" s="20"/>
    </row>
    <row r="84" spans="1:22" ht="15" x14ac:dyDescent="0.25">
      <c r="C84" s="4"/>
      <c r="D84" s="4"/>
      <c r="E84" s="4"/>
      <c r="F84" s="4"/>
      <c r="G84" s="4"/>
      <c r="I84" s="88" t="s">
        <v>96</v>
      </c>
      <c r="J84" s="89">
        <f>SUM(J52:J83)</f>
        <v>0</v>
      </c>
      <c r="K84" s="90">
        <f>SUM(K52:K83)</f>
        <v>0</v>
      </c>
      <c r="S84" s="20"/>
    </row>
    <row r="85" spans="1:22" x14ac:dyDescent="0.25">
      <c r="S85" s="20"/>
    </row>
    <row r="86" spans="1:22" x14ac:dyDescent="0.25">
      <c r="S86" s="20"/>
    </row>
    <row r="87" spans="1:22" x14ac:dyDescent="0.25">
      <c r="S87" s="20"/>
    </row>
    <row r="88" spans="1:22" x14ac:dyDescent="0.25">
      <c r="S88" s="20"/>
    </row>
    <row r="89" spans="1:22" x14ac:dyDescent="0.25">
      <c r="C89" s="136"/>
      <c r="D89" s="136"/>
      <c r="E89" s="136"/>
      <c r="F89" s="136"/>
      <c r="G89" s="136"/>
      <c r="H89" s="136"/>
      <c r="I89" s="136"/>
      <c r="J89" s="136"/>
      <c r="K89" s="136"/>
      <c r="S89" s="20"/>
    </row>
    <row r="90" spans="1:22" ht="15.6" x14ac:dyDescent="0.3">
      <c r="C90" s="139" t="s">
        <v>85</v>
      </c>
      <c r="D90" s="139"/>
      <c r="E90" s="139"/>
      <c r="F90" s="139"/>
      <c r="G90" s="139"/>
      <c r="H90" s="139"/>
      <c r="I90" s="139"/>
      <c r="J90" s="139"/>
      <c r="K90" s="139"/>
      <c r="S90" s="20"/>
    </row>
    <row r="91" spans="1:22" s="4" customFormat="1" ht="15" x14ac:dyDescent="0.25">
      <c r="A91" s="66"/>
      <c r="C91" s="127"/>
      <c r="D91" s="127"/>
      <c r="E91" s="127"/>
      <c r="F91" s="127"/>
      <c r="G91" s="127"/>
      <c r="H91" s="127"/>
      <c r="I91" s="127"/>
      <c r="J91" s="127"/>
      <c r="K91" s="127"/>
      <c r="O91" s="15"/>
      <c r="P91" s="15"/>
      <c r="Q91" s="18"/>
      <c r="R91" s="18"/>
      <c r="S91" s="19"/>
      <c r="T91" s="17"/>
      <c r="U91" s="17"/>
      <c r="V91" s="15"/>
    </row>
    <row r="92" spans="1:22" s="4" customFormat="1" ht="15" x14ac:dyDescent="0.25">
      <c r="A92" s="66"/>
      <c r="C92" s="127" t="s">
        <v>140</v>
      </c>
      <c r="D92" s="127"/>
      <c r="E92" s="127"/>
      <c r="F92" s="127"/>
      <c r="G92" s="127"/>
      <c r="H92" s="127"/>
      <c r="I92" s="127"/>
      <c r="J92" s="127"/>
      <c r="K92" s="127"/>
      <c r="O92" s="15"/>
      <c r="P92" s="15"/>
      <c r="Q92" s="18"/>
      <c r="R92" s="18"/>
      <c r="S92" s="19"/>
      <c r="T92" s="17"/>
      <c r="U92" s="17"/>
      <c r="V92" s="15"/>
    </row>
    <row r="93" spans="1:22" s="4" customFormat="1" ht="15.6" x14ac:dyDescent="0.3">
      <c r="A93" s="66"/>
      <c r="C93" s="139" t="s">
        <v>95</v>
      </c>
      <c r="D93" s="139"/>
      <c r="E93" s="139"/>
      <c r="F93" s="139"/>
      <c r="G93" s="139"/>
      <c r="H93" s="139"/>
      <c r="I93" s="139"/>
      <c r="J93" s="139"/>
      <c r="K93" s="139"/>
      <c r="O93" s="15"/>
      <c r="P93" s="15"/>
      <c r="Q93" s="18"/>
      <c r="R93" s="18"/>
      <c r="S93" s="19"/>
      <c r="T93" s="17"/>
      <c r="U93" s="17"/>
      <c r="V93" s="15"/>
    </row>
    <row r="94" spans="1:22" s="4" customFormat="1" ht="15.6" x14ac:dyDescent="0.3">
      <c r="A94" s="66"/>
      <c r="C94" s="139"/>
      <c r="D94" s="139"/>
      <c r="E94" s="139"/>
      <c r="F94" s="139"/>
      <c r="G94" s="139"/>
      <c r="H94" s="139"/>
      <c r="I94" s="139"/>
      <c r="J94" s="139"/>
      <c r="K94" s="139"/>
      <c r="O94" s="15"/>
      <c r="P94" s="15"/>
      <c r="Q94" s="18"/>
      <c r="R94" s="18"/>
      <c r="S94" s="19"/>
      <c r="T94" s="17"/>
      <c r="U94" s="17"/>
      <c r="V94" s="15"/>
    </row>
    <row r="95" spans="1:22" s="4" customFormat="1" ht="15" x14ac:dyDescent="0.25">
      <c r="A95" s="66"/>
      <c r="C95" s="127" t="s">
        <v>105</v>
      </c>
      <c r="D95" s="127"/>
      <c r="E95" s="127"/>
      <c r="F95" s="127"/>
      <c r="G95" s="127"/>
      <c r="H95" s="127"/>
      <c r="I95" s="127"/>
      <c r="J95" s="127"/>
      <c r="K95" s="127"/>
      <c r="O95" s="15"/>
      <c r="P95" s="15"/>
      <c r="Q95" s="18"/>
      <c r="R95" s="18"/>
      <c r="S95" s="19"/>
      <c r="T95" s="17"/>
      <c r="U95" s="17"/>
      <c r="V95" s="15"/>
    </row>
    <row r="96" spans="1:22" s="4" customFormat="1" ht="15" x14ac:dyDescent="0.25">
      <c r="A96" s="66"/>
      <c r="C96" s="127" t="s">
        <v>106</v>
      </c>
      <c r="D96" s="127"/>
      <c r="E96" s="127"/>
      <c r="F96" s="127"/>
      <c r="G96" s="127"/>
      <c r="H96" s="127"/>
      <c r="I96" s="127"/>
      <c r="J96" s="127"/>
      <c r="K96" s="127"/>
      <c r="O96" s="15"/>
      <c r="P96" s="15"/>
      <c r="Q96" s="18"/>
      <c r="R96" s="18"/>
      <c r="S96" s="19"/>
      <c r="T96" s="17"/>
      <c r="U96" s="17"/>
      <c r="V96" s="15"/>
    </row>
    <row r="97" spans="1:22" s="4" customFormat="1" ht="15" x14ac:dyDescent="0.25">
      <c r="A97" s="66"/>
      <c r="C97" s="127" t="s">
        <v>107</v>
      </c>
      <c r="D97" s="127"/>
      <c r="E97" s="127"/>
      <c r="F97" s="127"/>
      <c r="G97" s="127"/>
      <c r="H97" s="127"/>
      <c r="I97" s="127"/>
      <c r="J97" s="127"/>
      <c r="K97" s="127"/>
      <c r="O97" s="15"/>
      <c r="P97" s="15"/>
      <c r="Q97" s="18"/>
      <c r="R97" s="18"/>
      <c r="S97" s="19"/>
      <c r="T97" s="17"/>
      <c r="U97" s="17"/>
      <c r="V97" s="15"/>
    </row>
    <row r="98" spans="1:22" x14ac:dyDescent="0.25">
      <c r="C98" s="136"/>
      <c r="D98" s="136"/>
      <c r="E98" s="136"/>
      <c r="F98" s="136"/>
      <c r="G98" s="136"/>
      <c r="H98" s="136"/>
      <c r="I98" s="136"/>
      <c r="J98" s="136"/>
      <c r="K98" s="136"/>
      <c r="S98" s="20"/>
    </row>
    <row r="99" spans="1:22" x14ac:dyDescent="0.25">
      <c r="C99" s="136"/>
      <c r="D99" s="136"/>
      <c r="E99" s="136"/>
      <c r="F99" s="136"/>
      <c r="G99" s="136"/>
      <c r="H99" s="136"/>
      <c r="I99" s="136"/>
      <c r="J99" s="136"/>
      <c r="K99" s="136"/>
      <c r="S99" s="20"/>
    </row>
    <row r="100" spans="1:22" s="4" customFormat="1" ht="15.6" x14ac:dyDescent="0.3">
      <c r="A100" s="66"/>
      <c r="C100" s="137" t="s">
        <v>86</v>
      </c>
      <c r="D100" s="137"/>
      <c r="E100" s="137"/>
      <c r="F100" s="137"/>
      <c r="G100" s="137"/>
      <c r="H100" s="137"/>
      <c r="I100" s="137"/>
      <c r="J100" s="137"/>
      <c r="K100" s="137"/>
      <c r="O100" s="15"/>
      <c r="P100" s="15"/>
      <c r="Q100" s="18"/>
      <c r="R100" s="18"/>
      <c r="S100" s="19"/>
      <c r="T100" s="17"/>
      <c r="U100" s="17"/>
      <c r="V100" s="15"/>
    </row>
    <row r="101" spans="1:22" s="4" customFormat="1" ht="15" x14ac:dyDescent="0.25">
      <c r="A101" s="66"/>
      <c r="C101" s="127" t="s">
        <v>98</v>
      </c>
      <c r="D101" s="127"/>
      <c r="E101" s="127"/>
      <c r="F101" s="127"/>
      <c r="G101" s="127"/>
      <c r="H101" s="127"/>
      <c r="I101" s="127"/>
      <c r="J101" s="127"/>
      <c r="K101" s="127"/>
      <c r="O101" s="15"/>
      <c r="P101" s="15"/>
      <c r="Q101" s="18"/>
      <c r="R101" s="18"/>
      <c r="S101" s="19"/>
      <c r="T101" s="17"/>
      <c r="U101" s="17"/>
      <c r="V101" s="15"/>
    </row>
    <row r="102" spans="1:22" s="4" customFormat="1" ht="15" x14ac:dyDescent="0.25">
      <c r="A102" s="66"/>
      <c r="C102" s="127" t="s">
        <v>99</v>
      </c>
      <c r="D102" s="127"/>
      <c r="E102" s="127"/>
      <c r="F102" s="127"/>
      <c r="G102" s="127"/>
      <c r="H102" s="127"/>
      <c r="I102" s="127"/>
      <c r="J102" s="127"/>
      <c r="K102" s="127"/>
      <c r="O102" s="15"/>
      <c r="P102" s="15"/>
      <c r="Q102" s="18"/>
      <c r="R102" s="18"/>
      <c r="S102" s="19"/>
      <c r="T102" s="17"/>
      <c r="U102" s="17"/>
      <c r="V102" s="15"/>
    </row>
    <row r="103" spans="1:22" s="4" customFormat="1" ht="15" x14ac:dyDescent="0.25">
      <c r="A103" s="66"/>
      <c r="C103" s="127" t="s">
        <v>100</v>
      </c>
      <c r="D103" s="127"/>
      <c r="E103" s="127"/>
      <c r="F103" s="127"/>
      <c r="G103" s="127"/>
      <c r="H103" s="127"/>
      <c r="I103" s="127"/>
      <c r="J103" s="127"/>
      <c r="K103" s="127"/>
      <c r="O103" s="15"/>
      <c r="P103" s="15"/>
      <c r="Q103" s="18"/>
      <c r="R103" s="18"/>
      <c r="S103" s="19"/>
      <c r="T103" s="17"/>
      <c r="U103" s="17"/>
      <c r="V103" s="15"/>
    </row>
    <row r="104" spans="1:22" s="4" customFormat="1" ht="15" x14ac:dyDescent="0.25">
      <c r="A104" s="66"/>
      <c r="C104" s="127" t="s">
        <v>101</v>
      </c>
      <c r="D104" s="127"/>
      <c r="E104" s="127"/>
      <c r="F104" s="127"/>
      <c r="G104" s="127"/>
      <c r="H104" s="127"/>
      <c r="I104" s="127"/>
      <c r="J104" s="127"/>
      <c r="K104" s="127"/>
      <c r="O104" s="15"/>
      <c r="P104" s="15"/>
      <c r="Q104" s="18"/>
      <c r="R104" s="18"/>
      <c r="S104" s="19"/>
      <c r="T104" s="17"/>
      <c r="U104" s="17"/>
      <c r="V104" s="15"/>
    </row>
    <row r="105" spans="1:22" s="4" customFormat="1" ht="15" x14ac:dyDescent="0.25">
      <c r="A105" s="66"/>
      <c r="C105" s="127" t="s">
        <v>102</v>
      </c>
      <c r="D105" s="127"/>
      <c r="E105" s="127"/>
      <c r="F105" s="127"/>
      <c r="G105" s="127"/>
      <c r="H105" s="127"/>
      <c r="I105" s="127"/>
      <c r="J105" s="127"/>
      <c r="K105" s="127"/>
      <c r="O105" s="15"/>
      <c r="P105" s="15"/>
      <c r="Q105" s="18"/>
      <c r="R105" s="18"/>
      <c r="S105" s="19"/>
      <c r="T105" s="17"/>
      <c r="U105" s="17"/>
      <c r="V105" s="15"/>
    </row>
    <row r="106" spans="1:22" s="4" customFormat="1" ht="15" x14ac:dyDescent="0.25">
      <c r="A106" s="66"/>
      <c r="C106" s="127" t="s">
        <v>103</v>
      </c>
      <c r="D106" s="127"/>
      <c r="E106" s="127"/>
      <c r="F106" s="127"/>
      <c r="G106" s="127"/>
      <c r="H106" s="127"/>
      <c r="I106" s="127"/>
      <c r="J106" s="127"/>
      <c r="K106" s="127"/>
      <c r="O106" s="15"/>
      <c r="P106" s="15"/>
      <c r="Q106" s="18"/>
      <c r="R106" s="18"/>
      <c r="S106" s="19"/>
      <c r="T106" s="17"/>
      <c r="U106" s="17"/>
      <c r="V106" s="15"/>
    </row>
    <row r="107" spans="1:22" s="4" customFormat="1" ht="15" x14ac:dyDescent="0.25">
      <c r="A107" s="66"/>
      <c r="C107" s="127" t="s">
        <v>120</v>
      </c>
      <c r="D107" s="127"/>
      <c r="E107" s="127"/>
      <c r="F107" s="127"/>
      <c r="G107" s="127"/>
      <c r="H107" s="127"/>
      <c r="I107" s="127"/>
      <c r="J107" s="127"/>
      <c r="K107" s="127"/>
      <c r="O107" s="15"/>
      <c r="P107" s="15"/>
      <c r="Q107" s="18"/>
      <c r="R107" s="18"/>
      <c r="S107" s="19"/>
      <c r="T107" s="17"/>
      <c r="U107" s="17"/>
      <c r="V107" s="15"/>
    </row>
    <row r="108" spans="1:22" s="4" customFormat="1" ht="15" x14ac:dyDescent="0.25">
      <c r="A108" s="66"/>
      <c r="C108" s="127" t="s">
        <v>122</v>
      </c>
      <c r="D108" s="127"/>
      <c r="E108" s="127"/>
      <c r="F108" s="127"/>
      <c r="G108" s="127"/>
      <c r="H108" s="127"/>
      <c r="I108" s="127"/>
      <c r="J108" s="127"/>
      <c r="K108" s="127"/>
      <c r="O108" s="15"/>
      <c r="P108" s="15"/>
      <c r="Q108" s="18"/>
      <c r="R108" s="18"/>
      <c r="S108" s="19"/>
      <c r="T108" s="17"/>
      <c r="U108" s="17"/>
      <c r="V108" s="15"/>
    </row>
    <row r="109" spans="1:22" s="4" customFormat="1" ht="3" customHeight="1" x14ac:dyDescent="0.25">
      <c r="A109" s="66"/>
      <c r="C109" s="46"/>
      <c r="D109" s="46"/>
      <c r="E109" s="46"/>
      <c r="F109" s="46"/>
      <c r="G109" s="46"/>
      <c r="H109" s="46"/>
      <c r="I109" s="46"/>
      <c r="J109" s="46"/>
      <c r="K109" s="46"/>
      <c r="O109" s="15"/>
      <c r="P109" s="15"/>
      <c r="Q109" s="45"/>
      <c r="R109" s="45"/>
      <c r="S109" s="19"/>
      <c r="T109" s="17"/>
      <c r="U109" s="17"/>
      <c r="V109" s="15"/>
    </row>
    <row r="110" spans="1:22" s="4" customFormat="1" ht="15" x14ac:dyDescent="0.25">
      <c r="A110" s="66"/>
      <c r="C110" s="127" t="s">
        <v>104</v>
      </c>
      <c r="D110" s="127"/>
      <c r="E110" s="127"/>
      <c r="F110" s="127"/>
      <c r="G110" s="127"/>
      <c r="H110" s="127"/>
      <c r="I110" s="127"/>
      <c r="J110" s="127"/>
      <c r="K110" s="127"/>
      <c r="O110" s="15"/>
      <c r="P110" s="15"/>
      <c r="Q110" s="18"/>
      <c r="R110" s="18"/>
      <c r="S110" s="19"/>
      <c r="T110" s="17"/>
      <c r="U110" s="17"/>
      <c r="V110" s="15"/>
    </row>
    <row r="111" spans="1:22" s="4" customFormat="1" ht="15" x14ac:dyDescent="0.25">
      <c r="A111" s="66"/>
      <c r="C111" s="127"/>
      <c r="D111" s="127"/>
      <c r="E111" s="127"/>
      <c r="F111" s="127"/>
      <c r="G111" s="127"/>
      <c r="H111" s="127"/>
      <c r="I111" s="127"/>
      <c r="J111" s="127"/>
      <c r="K111" s="127"/>
      <c r="O111" s="15"/>
      <c r="P111" s="15"/>
      <c r="Q111" s="18"/>
      <c r="R111" s="18"/>
      <c r="S111" s="19"/>
      <c r="T111" s="17"/>
      <c r="U111" s="17"/>
      <c r="V111" s="15"/>
    </row>
    <row r="112" spans="1:22" s="4" customFormat="1" ht="15.6" x14ac:dyDescent="0.3">
      <c r="A112" s="66"/>
      <c r="C112" s="137" t="s">
        <v>87</v>
      </c>
      <c r="D112" s="137"/>
      <c r="E112" s="137"/>
      <c r="F112" s="137"/>
      <c r="G112" s="137"/>
      <c r="H112" s="137"/>
      <c r="I112" s="137"/>
      <c r="J112" s="137"/>
      <c r="K112" s="137"/>
      <c r="O112" s="15"/>
      <c r="P112" s="15"/>
      <c r="Q112" s="18"/>
      <c r="R112" s="18"/>
      <c r="S112" s="19"/>
      <c r="T112" s="17"/>
      <c r="U112" s="17"/>
      <c r="V112" s="15"/>
    </row>
    <row r="113" spans="1:22" s="4" customFormat="1" ht="15" x14ac:dyDescent="0.25">
      <c r="A113" s="66"/>
      <c r="C113" s="127" t="s">
        <v>108</v>
      </c>
      <c r="D113" s="127"/>
      <c r="E113" s="127"/>
      <c r="F113" s="127"/>
      <c r="G113" s="127"/>
      <c r="H113" s="127"/>
      <c r="I113" s="127"/>
      <c r="J113" s="127"/>
      <c r="K113" s="127"/>
      <c r="O113" s="15"/>
      <c r="P113" s="15"/>
      <c r="Q113" s="18"/>
      <c r="R113" s="18"/>
      <c r="S113" s="19"/>
      <c r="T113" s="17"/>
      <c r="U113" s="17"/>
      <c r="V113" s="15"/>
    </row>
    <row r="114" spans="1:22" s="4" customFormat="1" ht="15" x14ac:dyDescent="0.25">
      <c r="A114" s="66"/>
      <c r="C114" s="127" t="s">
        <v>109</v>
      </c>
      <c r="D114" s="127"/>
      <c r="E114" s="127"/>
      <c r="F114" s="127"/>
      <c r="G114" s="127"/>
      <c r="H114" s="127"/>
      <c r="I114" s="127"/>
      <c r="J114" s="127"/>
      <c r="K114" s="127"/>
      <c r="O114" s="15"/>
      <c r="P114" s="15"/>
      <c r="Q114" s="18"/>
      <c r="R114" s="18"/>
      <c r="S114" s="19"/>
      <c r="T114" s="17"/>
      <c r="U114" s="17"/>
      <c r="V114" s="15"/>
    </row>
    <row r="115" spans="1:22" s="4" customFormat="1" ht="6.75" customHeight="1" x14ac:dyDescent="0.25">
      <c r="A115" s="66"/>
      <c r="C115" s="127"/>
      <c r="D115" s="127"/>
      <c r="E115" s="127"/>
      <c r="F115" s="127"/>
      <c r="G115" s="127"/>
      <c r="H115" s="127"/>
      <c r="I115" s="127"/>
      <c r="J115" s="127"/>
      <c r="K115" s="127"/>
      <c r="O115" s="15"/>
      <c r="P115" s="15"/>
      <c r="Q115" s="18"/>
      <c r="R115" s="18"/>
      <c r="S115" s="19"/>
      <c r="T115" s="17"/>
      <c r="U115" s="17"/>
      <c r="V115" s="15"/>
    </row>
    <row r="116" spans="1:22" s="4" customFormat="1" ht="15" x14ac:dyDescent="0.25">
      <c r="A116" s="66"/>
      <c r="C116" s="133" t="s">
        <v>121</v>
      </c>
      <c r="D116" s="133"/>
      <c r="E116" s="133"/>
      <c r="F116" s="133"/>
      <c r="G116" s="133"/>
      <c r="H116" s="133"/>
      <c r="I116" s="133"/>
      <c r="J116" s="133"/>
      <c r="K116" s="133"/>
      <c r="O116" s="15"/>
      <c r="P116" s="15"/>
      <c r="Q116" s="18"/>
      <c r="R116" s="18"/>
      <c r="S116" s="19"/>
      <c r="T116" s="17"/>
      <c r="U116" s="17"/>
      <c r="V116" s="15"/>
    </row>
    <row r="117" spans="1:22" s="4" customFormat="1" ht="15" x14ac:dyDescent="0.25">
      <c r="A117" s="66"/>
      <c r="C117" s="133" t="s">
        <v>91</v>
      </c>
      <c r="D117" s="133"/>
      <c r="E117" s="133"/>
      <c r="F117" s="133"/>
      <c r="G117" s="133"/>
      <c r="H117" s="133"/>
      <c r="I117" s="133"/>
      <c r="J117" s="133"/>
      <c r="K117" s="133"/>
      <c r="O117" s="15"/>
      <c r="P117" s="15"/>
      <c r="Q117" s="18"/>
      <c r="R117" s="18"/>
      <c r="S117" s="19"/>
      <c r="T117" s="17"/>
      <c r="U117" s="17"/>
      <c r="V117" s="15"/>
    </row>
    <row r="118" spans="1:22" s="4" customFormat="1" ht="3.75" customHeight="1" x14ac:dyDescent="0.25">
      <c r="A118" s="66"/>
      <c r="C118" s="127"/>
      <c r="D118" s="127"/>
      <c r="E118" s="127"/>
      <c r="F118" s="127"/>
      <c r="G118" s="127"/>
      <c r="H118" s="127"/>
      <c r="I118" s="127"/>
      <c r="J118" s="127"/>
      <c r="K118" s="127"/>
      <c r="O118" s="15"/>
      <c r="P118" s="15"/>
      <c r="Q118" s="18"/>
      <c r="R118" s="18"/>
      <c r="S118" s="19"/>
      <c r="T118" s="17"/>
      <c r="U118" s="17"/>
      <c r="V118" s="15"/>
    </row>
    <row r="119" spans="1:22" s="4" customFormat="1" ht="15" x14ac:dyDescent="0.25">
      <c r="A119" s="66"/>
      <c r="C119" s="127" t="s">
        <v>119</v>
      </c>
      <c r="D119" s="127"/>
      <c r="E119" s="127"/>
      <c r="F119" s="127"/>
      <c r="G119" s="127"/>
      <c r="H119" s="127"/>
      <c r="I119" s="127"/>
      <c r="J119" s="127"/>
      <c r="K119" s="127"/>
      <c r="O119" s="15"/>
      <c r="P119" s="15"/>
      <c r="Q119" s="18"/>
      <c r="R119" s="18"/>
      <c r="S119" s="19"/>
      <c r="T119" s="17"/>
      <c r="U119" s="17"/>
      <c r="V119" s="15"/>
    </row>
    <row r="120" spans="1:22" s="43" customFormat="1" ht="15" x14ac:dyDescent="0.25">
      <c r="A120" s="67"/>
      <c r="B120" s="63"/>
      <c r="C120" s="127" t="s">
        <v>118</v>
      </c>
      <c r="D120" s="127"/>
      <c r="E120" s="127"/>
      <c r="F120" s="127"/>
      <c r="G120" s="127"/>
      <c r="H120" s="127"/>
      <c r="I120" s="127"/>
      <c r="J120" s="127"/>
      <c r="K120" s="127"/>
      <c r="O120" s="47"/>
      <c r="P120" s="47"/>
      <c r="Q120" s="44"/>
      <c r="R120" s="44"/>
      <c r="S120" s="19"/>
      <c r="T120" s="17"/>
      <c r="U120" s="17"/>
      <c r="V120" s="47"/>
    </row>
    <row r="121" spans="1:22" ht="15" x14ac:dyDescent="0.25">
      <c r="C121" s="127" t="s">
        <v>160</v>
      </c>
      <c r="D121" s="127"/>
      <c r="E121" s="127"/>
      <c r="F121" s="127"/>
      <c r="G121" s="127"/>
      <c r="H121" s="127"/>
      <c r="I121" s="127"/>
      <c r="J121" s="127"/>
      <c r="K121" s="127"/>
      <c r="S121" s="20"/>
    </row>
    <row r="122" spans="1:22" s="43" customFormat="1" ht="15" x14ac:dyDescent="0.25">
      <c r="A122" s="67"/>
      <c r="B122" s="63"/>
      <c r="C122" s="127"/>
      <c r="D122" s="127"/>
      <c r="E122" s="127"/>
      <c r="F122" s="127"/>
      <c r="G122" s="127"/>
      <c r="H122" s="127"/>
      <c r="I122" s="127"/>
      <c r="J122" s="127"/>
      <c r="K122" s="127"/>
      <c r="O122" s="47"/>
      <c r="P122" s="47"/>
      <c r="Q122" s="44"/>
      <c r="R122" s="44"/>
      <c r="S122" s="19"/>
      <c r="T122" s="17"/>
      <c r="U122" s="17"/>
      <c r="V122" s="47"/>
    </row>
    <row r="123" spans="1:22" x14ac:dyDescent="0.25">
      <c r="C123" s="136"/>
      <c r="D123" s="136"/>
      <c r="E123" s="136"/>
      <c r="F123" s="136"/>
      <c r="G123" s="136"/>
      <c r="H123" s="136"/>
      <c r="I123" s="136"/>
      <c r="J123" s="136"/>
      <c r="K123" s="136"/>
      <c r="S123" s="20"/>
    </row>
    <row r="124" spans="1:22" s="4" customFormat="1" ht="15.6" x14ac:dyDescent="0.3">
      <c r="A124" s="66"/>
      <c r="C124" s="137" t="s">
        <v>88</v>
      </c>
      <c r="D124" s="137"/>
      <c r="E124" s="137"/>
      <c r="F124" s="137"/>
      <c r="G124" s="137"/>
      <c r="H124" s="137"/>
      <c r="I124" s="137"/>
      <c r="J124" s="137"/>
      <c r="K124" s="137"/>
      <c r="O124" s="15"/>
      <c r="P124" s="15"/>
      <c r="Q124" s="18"/>
      <c r="R124" s="18"/>
      <c r="S124" s="19"/>
      <c r="T124" s="17"/>
      <c r="U124" s="17"/>
      <c r="V124" s="15"/>
    </row>
    <row r="125" spans="1:22" s="4" customFormat="1" ht="15.6" x14ac:dyDescent="0.3">
      <c r="A125" s="66"/>
      <c r="C125" s="137" t="s">
        <v>92</v>
      </c>
      <c r="D125" s="137"/>
      <c r="E125" s="137"/>
      <c r="F125" s="137"/>
      <c r="G125" s="137"/>
      <c r="H125" s="137"/>
      <c r="I125" s="137"/>
      <c r="J125" s="137"/>
      <c r="K125" s="137"/>
      <c r="O125" s="15"/>
      <c r="P125" s="15"/>
      <c r="Q125" s="18"/>
      <c r="R125" s="18"/>
      <c r="S125" s="19"/>
      <c r="T125" s="17"/>
      <c r="U125" s="17"/>
      <c r="V125" s="15"/>
    </row>
    <row r="126" spans="1:22" s="4" customFormat="1" ht="15" x14ac:dyDescent="0.25">
      <c r="A126" s="66"/>
      <c r="C126" s="127" t="s">
        <v>136</v>
      </c>
      <c r="D126" s="127"/>
      <c r="E126" s="127"/>
      <c r="F126" s="127"/>
      <c r="G126" s="127"/>
      <c r="H126" s="127"/>
      <c r="I126" s="127"/>
      <c r="J126" s="127"/>
      <c r="K126" s="127"/>
      <c r="O126" s="15"/>
      <c r="P126" s="15"/>
      <c r="Q126" s="18"/>
      <c r="R126" s="18"/>
      <c r="S126" s="19"/>
      <c r="T126" s="17"/>
      <c r="U126" s="17"/>
      <c r="V126" s="15"/>
    </row>
    <row r="127" spans="1:22" s="4" customFormat="1" ht="15" x14ac:dyDescent="0.25">
      <c r="A127" s="66"/>
      <c r="C127" s="127" t="s">
        <v>110</v>
      </c>
      <c r="D127" s="127"/>
      <c r="E127" s="127"/>
      <c r="F127" s="127"/>
      <c r="G127" s="127"/>
      <c r="H127" s="127"/>
      <c r="I127" s="127"/>
      <c r="J127" s="127"/>
      <c r="K127" s="127"/>
      <c r="O127" s="15"/>
      <c r="P127" s="15"/>
      <c r="Q127" s="18"/>
      <c r="R127" s="18"/>
      <c r="S127" s="19"/>
      <c r="T127" s="17"/>
      <c r="U127" s="17"/>
      <c r="V127" s="15"/>
    </row>
    <row r="128" spans="1:22" s="4" customFormat="1" ht="18" customHeight="1" x14ac:dyDescent="0.25">
      <c r="A128" s="66"/>
      <c r="C128" s="134" t="s">
        <v>368</v>
      </c>
      <c r="D128" s="134"/>
      <c r="E128" s="134"/>
      <c r="F128" s="134"/>
      <c r="G128" s="134"/>
      <c r="H128" s="134"/>
      <c r="I128" s="134"/>
      <c r="J128" s="134"/>
      <c r="K128" s="134"/>
      <c r="O128" s="15"/>
      <c r="P128" s="15"/>
      <c r="Q128" s="18"/>
      <c r="R128" s="18"/>
      <c r="S128" s="19"/>
      <c r="T128" s="17"/>
      <c r="U128" s="17"/>
      <c r="V128" s="15"/>
    </row>
    <row r="129" spans="1:22" s="38" customFormat="1" ht="15" x14ac:dyDescent="0.25">
      <c r="A129" s="68"/>
      <c r="C129" s="134"/>
      <c r="D129" s="134"/>
      <c r="E129" s="134"/>
      <c r="F129" s="134"/>
      <c r="G129" s="134"/>
      <c r="H129" s="134"/>
      <c r="I129" s="134"/>
      <c r="J129" s="134"/>
      <c r="K129" s="134"/>
      <c r="O129" s="39"/>
      <c r="P129" s="39"/>
      <c r="Q129" s="40"/>
      <c r="R129" s="40"/>
      <c r="S129" s="41"/>
      <c r="T129" s="42"/>
      <c r="U129" s="42"/>
      <c r="V129" s="39"/>
    </row>
    <row r="130" spans="1:22" x14ac:dyDescent="0.25">
      <c r="C130" s="136"/>
      <c r="D130" s="136"/>
      <c r="E130" s="136"/>
      <c r="F130" s="136"/>
      <c r="G130" s="136"/>
      <c r="H130" s="136"/>
      <c r="I130" s="136"/>
      <c r="J130" s="136"/>
      <c r="K130" s="136"/>
      <c r="S130" s="20"/>
    </row>
    <row r="131" spans="1:22" s="4" customFormat="1" ht="15.6" hidden="1" x14ac:dyDescent="0.3">
      <c r="A131" s="66"/>
      <c r="C131" s="137"/>
      <c r="D131" s="137"/>
      <c r="E131" s="137"/>
      <c r="F131" s="137"/>
      <c r="G131" s="137"/>
      <c r="H131" s="137"/>
      <c r="I131" s="137"/>
      <c r="J131" s="137"/>
      <c r="K131" s="137"/>
      <c r="O131" s="15"/>
      <c r="P131" s="15"/>
      <c r="Q131" s="18"/>
      <c r="R131" s="18"/>
      <c r="S131" s="19"/>
      <c r="T131" s="17"/>
      <c r="U131" s="17"/>
      <c r="V131" s="15"/>
    </row>
    <row r="132" spans="1:22" s="4" customFormat="1" ht="15" hidden="1" x14ac:dyDescent="0.25">
      <c r="A132" s="66"/>
      <c r="C132" s="127"/>
      <c r="D132" s="127"/>
      <c r="E132" s="127"/>
      <c r="F132" s="127"/>
      <c r="G132" s="127"/>
      <c r="H132" s="127"/>
      <c r="I132" s="127"/>
      <c r="J132" s="127"/>
      <c r="K132" s="127"/>
      <c r="O132" s="15"/>
      <c r="P132" s="15"/>
      <c r="Q132" s="18"/>
      <c r="R132" s="18"/>
      <c r="S132" s="19"/>
      <c r="T132" s="17"/>
      <c r="U132" s="17"/>
      <c r="V132" s="15"/>
    </row>
    <row r="133" spans="1:22" s="4" customFormat="1" ht="15" hidden="1" x14ac:dyDescent="0.25">
      <c r="A133" s="66"/>
      <c r="C133" s="127"/>
      <c r="D133" s="127"/>
      <c r="E133" s="127"/>
      <c r="F133" s="127"/>
      <c r="G133" s="127"/>
      <c r="H133" s="127"/>
      <c r="I133" s="127"/>
      <c r="J133" s="127"/>
      <c r="K133" s="127"/>
      <c r="O133" s="15"/>
      <c r="P133" s="15"/>
      <c r="Q133" s="18"/>
      <c r="R133" s="18"/>
      <c r="S133" s="19"/>
      <c r="T133" s="17"/>
      <c r="U133" s="17"/>
      <c r="V133" s="15"/>
    </row>
    <row r="134" spans="1:22" s="4" customFormat="1" ht="15" hidden="1" x14ac:dyDescent="0.25">
      <c r="A134" s="66"/>
      <c r="C134" s="127"/>
      <c r="D134" s="127"/>
      <c r="E134" s="127"/>
      <c r="F134" s="127"/>
      <c r="G134" s="127"/>
      <c r="H134" s="127"/>
      <c r="I134" s="127"/>
      <c r="J134" s="127"/>
      <c r="K134" s="127"/>
      <c r="O134" s="15"/>
      <c r="P134" s="15"/>
      <c r="Q134" s="18"/>
      <c r="R134" s="18"/>
      <c r="S134" s="19"/>
      <c r="T134" s="17"/>
      <c r="U134" s="17"/>
      <c r="V134" s="15"/>
    </row>
    <row r="135" spans="1:22" hidden="1" x14ac:dyDescent="0.25">
      <c r="C135" s="136"/>
      <c r="D135" s="136"/>
      <c r="E135" s="136"/>
      <c r="F135" s="136"/>
      <c r="G135" s="136"/>
      <c r="H135" s="136"/>
      <c r="I135" s="136"/>
      <c r="J135" s="136"/>
      <c r="K135" s="136"/>
      <c r="S135" s="20"/>
    </row>
    <row r="136" spans="1:22" ht="17.399999999999999" hidden="1" x14ac:dyDescent="0.3">
      <c r="C136" s="138"/>
      <c r="D136" s="138"/>
      <c r="E136" s="138"/>
      <c r="F136" s="138"/>
      <c r="G136" s="138"/>
      <c r="H136" s="138"/>
      <c r="I136" s="138"/>
      <c r="J136" s="138"/>
      <c r="K136" s="138"/>
      <c r="S136" s="20"/>
    </row>
    <row r="137" spans="1:22" hidden="1" x14ac:dyDescent="0.25">
      <c r="C137" s="136"/>
      <c r="D137" s="136"/>
      <c r="E137" s="136"/>
      <c r="F137" s="136"/>
      <c r="G137" s="136"/>
      <c r="H137" s="136"/>
      <c r="I137" s="136"/>
      <c r="J137" s="136"/>
      <c r="K137" s="136"/>
      <c r="S137" s="20"/>
    </row>
    <row r="138" spans="1:22" ht="15" hidden="1" x14ac:dyDescent="0.25">
      <c r="C138" s="127"/>
      <c r="D138" s="127"/>
      <c r="E138" s="127"/>
      <c r="F138" s="127"/>
      <c r="G138" s="127"/>
      <c r="H138" s="127"/>
      <c r="I138" s="127"/>
      <c r="J138" s="127"/>
      <c r="K138" s="127"/>
      <c r="S138" s="20"/>
    </row>
    <row r="139" spans="1:22" hidden="1" x14ac:dyDescent="0.25">
      <c r="C139" s="136"/>
      <c r="D139" s="136"/>
      <c r="E139" s="136"/>
      <c r="F139" s="136"/>
      <c r="G139" s="136"/>
      <c r="H139" s="136"/>
      <c r="I139" s="136"/>
      <c r="J139" s="136"/>
      <c r="K139" s="136"/>
      <c r="S139" s="20"/>
    </row>
    <row r="140" spans="1:22" hidden="1" x14ac:dyDescent="0.25">
      <c r="C140" s="136"/>
      <c r="D140" s="136"/>
      <c r="E140" s="136"/>
      <c r="F140" s="136"/>
      <c r="G140" s="136"/>
      <c r="H140" s="136"/>
      <c r="I140" s="136"/>
      <c r="J140" s="136"/>
      <c r="K140" s="136"/>
      <c r="S140" s="20"/>
    </row>
    <row r="141" spans="1:22" hidden="1" x14ac:dyDescent="0.25">
      <c r="C141" s="136"/>
      <c r="D141" s="136"/>
      <c r="E141" s="136"/>
      <c r="F141" s="136"/>
      <c r="G141" s="136"/>
      <c r="H141" s="136"/>
      <c r="I141" s="136"/>
      <c r="J141" s="136"/>
      <c r="K141" s="136"/>
      <c r="S141" s="20"/>
    </row>
    <row r="142" spans="1:22" hidden="1" x14ac:dyDescent="0.25"/>
    <row r="143" spans="1:22" hidden="1" x14ac:dyDescent="0.25"/>
    <row r="144" spans="1:22" hidden="1" x14ac:dyDescent="0.25"/>
    <row r="145" spans="3:21" ht="15" hidden="1" x14ac:dyDescent="0.25">
      <c r="C145" s="135">
        <f>IF(H6="AmeriCorps Member",7710,7700)</f>
        <v>7700</v>
      </c>
      <c r="D145" s="136"/>
    </row>
    <row r="146" spans="3:21" hidden="1" x14ac:dyDescent="0.25"/>
    <row r="147" spans="3:21" hidden="1" x14ac:dyDescent="0.25"/>
    <row r="148" spans="3:21" ht="13.8" hidden="1" x14ac:dyDescent="0.3">
      <c r="C148" s="75" t="s">
        <v>16</v>
      </c>
      <c r="D148" s="76"/>
      <c r="E148" s="77" t="s">
        <v>83</v>
      </c>
      <c r="F148" s="77" t="s">
        <v>84</v>
      </c>
      <c r="G148" s="78" t="s">
        <v>13</v>
      </c>
      <c r="H148" s="77" t="s">
        <v>23</v>
      </c>
      <c r="I148" s="34" t="s">
        <v>14</v>
      </c>
      <c r="J148" s="34" t="s">
        <v>15</v>
      </c>
      <c r="R148" s="32"/>
      <c r="S148" s="33"/>
      <c r="T148" s="34"/>
      <c r="U148" s="34"/>
    </row>
    <row r="149" spans="3:21" ht="14.4" hidden="1" x14ac:dyDescent="0.3">
      <c r="C149" s="72" t="s">
        <v>335</v>
      </c>
      <c r="D149" s="73"/>
      <c r="E149" s="61">
        <v>10</v>
      </c>
      <c r="F149" s="60" t="s">
        <v>314</v>
      </c>
      <c r="G149" s="79" t="s">
        <v>175</v>
      </c>
      <c r="H149" s="79" t="s">
        <v>176</v>
      </c>
      <c r="I149" s="16">
        <v>1</v>
      </c>
      <c r="J149" s="11">
        <v>2021</v>
      </c>
      <c r="M149" s="12"/>
      <c r="O149" s="29"/>
      <c r="P149" s="7"/>
      <c r="R149" s="12"/>
      <c r="S149"/>
      <c r="T149" s="29"/>
      <c r="U149" s="7"/>
    </row>
    <row r="150" spans="3:21" ht="14.4" hidden="1" x14ac:dyDescent="0.3">
      <c r="C150" s="72" t="s">
        <v>161</v>
      </c>
      <c r="D150" s="73"/>
      <c r="E150" s="61">
        <v>20</v>
      </c>
      <c r="F150" s="60" t="s">
        <v>311</v>
      </c>
      <c r="G150" s="79" t="s">
        <v>24</v>
      </c>
      <c r="H150" s="79" t="s">
        <v>45</v>
      </c>
      <c r="I150" s="16">
        <v>2</v>
      </c>
      <c r="J150" s="11">
        <v>2022</v>
      </c>
      <c r="M150" s="12"/>
      <c r="O150" s="29"/>
      <c r="P150" s="7"/>
      <c r="R150" s="12"/>
      <c r="S150"/>
      <c r="T150" s="29"/>
      <c r="U150" s="7"/>
    </row>
    <row r="151" spans="3:21" ht="14.4" hidden="1" x14ac:dyDescent="0.3">
      <c r="C151" s="72" t="s">
        <v>162</v>
      </c>
      <c r="D151" s="73"/>
      <c r="E151" s="61">
        <v>20</v>
      </c>
      <c r="F151" s="60" t="s">
        <v>311</v>
      </c>
      <c r="G151" s="79" t="s">
        <v>132</v>
      </c>
      <c r="H151" s="79" t="s">
        <v>133</v>
      </c>
      <c r="I151" s="16">
        <v>3</v>
      </c>
      <c r="J151" s="11">
        <v>2023</v>
      </c>
      <c r="M151" s="12"/>
      <c r="O151" s="29"/>
      <c r="P151" s="7"/>
      <c r="R151" s="12"/>
      <c r="S151"/>
      <c r="T151" s="29"/>
      <c r="U151" s="7"/>
    </row>
    <row r="152" spans="3:21" ht="14.4" hidden="1" x14ac:dyDescent="0.3">
      <c r="C152" s="72" t="s">
        <v>336</v>
      </c>
      <c r="D152" s="73"/>
      <c r="E152" s="61">
        <v>20</v>
      </c>
      <c r="F152" s="60" t="s">
        <v>312</v>
      </c>
      <c r="G152" s="79" t="s">
        <v>25</v>
      </c>
      <c r="H152" s="79" t="s">
        <v>46</v>
      </c>
      <c r="I152" s="16">
        <v>4</v>
      </c>
      <c r="J152" s="11">
        <v>2024</v>
      </c>
      <c r="M152" s="13"/>
      <c r="O152" s="29"/>
      <c r="P152" s="7"/>
      <c r="R152" s="12"/>
      <c r="S152"/>
      <c r="T152" s="29"/>
      <c r="U152" s="7"/>
    </row>
    <row r="153" spans="3:21" ht="14.4" hidden="1" x14ac:dyDescent="0.3">
      <c r="C153" s="72" t="s">
        <v>337</v>
      </c>
      <c r="D153" s="73"/>
      <c r="E153" s="61">
        <v>20</v>
      </c>
      <c r="F153" s="60" t="s">
        <v>312</v>
      </c>
      <c r="G153" s="79" t="s">
        <v>320</v>
      </c>
      <c r="H153" s="79" t="s">
        <v>321</v>
      </c>
      <c r="I153" s="16">
        <v>5</v>
      </c>
      <c r="J153" s="11"/>
      <c r="M153" s="13"/>
      <c r="O153" s="29"/>
      <c r="P153" s="7"/>
      <c r="R153" s="12"/>
      <c r="S153"/>
      <c r="T153" s="29"/>
      <c r="U153" s="7"/>
    </row>
    <row r="154" spans="3:21" ht="14.4" hidden="1" x14ac:dyDescent="0.3">
      <c r="C154" s="72" t="s">
        <v>338</v>
      </c>
      <c r="D154" s="73"/>
      <c r="E154" s="61">
        <v>20</v>
      </c>
      <c r="F154" s="60" t="s">
        <v>315</v>
      </c>
      <c r="G154" s="79" t="s">
        <v>177</v>
      </c>
      <c r="H154" s="79" t="s">
        <v>81</v>
      </c>
      <c r="I154" s="16">
        <v>6</v>
      </c>
      <c r="J154" s="11"/>
      <c r="M154" s="13"/>
      <c r="O154" s="29"/>
      <c r="P154" s="7"/>
      <c r="R154" s="13"/>
      <c r="S154"/>
      <c r="T154" s="29"/>
      <c r="U154" s="7"/>
    </row>
    <row r="155" spans="3:21" ht="14.4" hidden="1" x14ac:dyDescent="0.3">
      <c r="C155" s="72" t="s">
        <v>17</v>
      </c>
      <c r="D155" s="73"/>
      <c r="E155" s="61">
        <v>20</v>
      </c>
      <c r="F155" s="60" t="s">
        <v>310</v>
      </c>
      <c r="G155" s="79" t="s">
        <v>123</v>
      </c>
      <c r="H155" s="79" t="s">
        <v>124</v>
      </c>
      <c r="I155" s="16">
        <v>7</v>
      </c>
      <c r="J155" s="11"/>
      <c r="M155" s="26"/>
      <c r="O155" s="29"/>
      <c r="P155" s="7"/>
      <c r="R155" s="13"/>
      <c r="S155"/>
      <c r="T155" s="29"/>
      <c r="U155" s="7"/>
    </row>
    <row r="156" spans="3:21" ht="14.4" hidden="1" x14ac:dyDescent="0.3">
      <c r="C156" s="72" t="s">
        <v>18</v>
      </c>
      <c r="D156" s="73"/>
      <c r="E156" s="61">
        <v>20</v>
      </c>
      <c r="F156" s="60" t="s">
        <v>312</v>
      </c>
      <c r="G156" s="79" t="s">
        <v>322</v>
      </c>
      <c r="H156" s="79" t="s">
        <v>323</v>
      </c>
      <c r="I156" s="16">
        <v>8</v>
      </c>
      <c r="J156" s="11"/>
      <c r="M156" s="12"/>
      <c r="O156" s="29"/>
      <c r="P156" s="7"/>
      <c r="R156" s="13"/>
      <c r="S156"/>
      <c r="T156" s="29"/>
      <c r="U156" s="7"/>
    </row>
    <row r="157" spans="3:21" ht="14.4" hidden="1" x14ac:dyDescent="0.3">
      <c r="C157" s="72" t="s">
        <v>19</v>
      </c>
      <c r="D157" s="73"/>
      <c r="E157" s="61">
        <v>20</v>
      </c>
      <c r="F157" s="60" t="s">
        <v>312</v>
      </c>
      <c r="G157" s="79" t="s">
        <v>178</v>
      </c>
      <c r="H157" s="79" t="s">
        <v>179</v>
      </c>
      <c r="I157" s="16">
        <v>9</v>
      </c>
      <c r="J157" s="11"/>
      <c r="M157" s="12"/>
      <c r="O157" s="29"/>
      <c r="P157" s="7"/>
      <c r="R157" s="26"/>
      <c r="S157"/>
      <c r="T157" s="29"/>
      <c r="U157" s="7"/>
    </row>
    <row r="158" spans="3:21" ht="14.4" hidden="1" x14ac:dyDescent="0.3">
      <c r="C158" s="72" t="s">
        <v>20</v>
      </c>
      <c r="D158" s="73"/>
      <c r="E158" s="61">
        <v>10</v>
      </c>
      <c r="F158" s="60" t="s">
        <v>314</v>
      </c>
      <c r="G158" s="79" t="s">
        <v>26</v>
      </c>
      <c r="H158" s="79" t="s">
        <v>47</v>
      </c>
      <c r="I158" s="16">
        <v>10</v>
      </c>
      <c r="J158" s="11"/>
      <c r="M158" s="12"/>
      <c r="O158" s="29"/>
      <c r="P158" s="7"/>
      <c r="R158" s="13"/>
      <c r="S158"/>
      <c r="T158" s="29"/>
      <c r="U158" s="7"/>
    </row>
    <row r="159" spans="3:21" ht="14.4" hidden="1" x14ac:dyDescent="0.3">
      <c r="C159" s="72" t="s">
        <v>127</v>
      </c>
      <c r="D159" s="73"/>
      <c r="E159" s="61">
        <v>10</v>
      </c>
      <c r="F159" s="60" t="s">
        <v>314</v>
      </c>
      <c r="G159" s="79" t="s">
        <v>27</v>
      </c>
      <c r="H159" s="79" t="s">
        <v>48</v>
      </c>
      <c r="I159" s="16">
        <v>11</v>
      </c>
      <c r="J159" s="11"/>
      <c r="M159" s="35"/>
      <c r="O159" s="29"/>
      <c r="P159" s="50"/>
      <c r="R159" s="13"/>
      <c r="S159"/>
      <c r="T159" s="29"/>
      <c r="U159" s="7"/>
    </row>
    <row r="160" spans="3:21" ht="14.4" hidden="1" x14ac:dyDescent="0.3">
      <c r="C160" s="72" t="s">
        <v>339</v>
      </c>
      <c r="D160" s="73"/>
      <c r="E160" s="61">
        <v>10</v>
      </c>
      <c r="F160" s="60" t="s">
        <v>314</v>
      </c>
      <c r="G160" s="79" t="s">
        <v>126</v>
      </c>
      <c r="H160" s="79" t="s">
        <v>261</v>
      </c>
      <c r="I160" s="16">
        <v>12</v>
      </c>
      <c r="J160" s="11"/>
      <c r="M160" s="13"/>
      <c r="O160" s="29"/>
      <c r="P160" s="7"/>
      <c r="R160" s="12"/>
      <c r="S160"/>
      <c r="T160" s="29"/>
      <c r="U160" s="7"/>
    </row>
    <row r="161" spans="3:22" ht="15.6" hidden="1" x14ac:dyDescent="0.3">
      <c r="C161" s="72" t="s">
        <v>142</v>
      </c>
      <c r="D161" s="73"/>
      <c r="E161" s="61">
        <v>20</v>
      </c>
      <c r="F161" s="60" t="s">
        <v>312</v>
      </c>
      <c r="G161" s="79" t="s">
        <v>28</v>
      </c>
      <c r="H161" s="79" t="s">
        <v>49</v>
      </c>
      <c r="I161" s="19"/>
      <c r="J161" s="17"/>
      <c r="M161" s="13"/>
      <c r="O161" s="29"/>
      <c r="P161" s="7"/>
      <c r="R161" s="12"/>
      <c r="S161"/>
      <c r="T161" s="29"/>
      <c r="U161" s="7"/>
    </row>
    <row r="162" spans="3:22" ht="14.4" hidden="1" x14ac:dyDescent="0.3">
      <c r="C162" s="72" t="s">
        <v>135</v>
      </c>
      <c r="D162" s="73"/>
      <c r="E162" s="61">
        <v>20</v>
      </c>
      <c r="F162" s="60" t="s">
        <v>316</v>
      </c>
      <c r="G162" s="79" t="s">
        <v>143</v>
      </c>
      <c r="H162" s="79" t="s">
        <v>144</v>
      </c>
      <c r="J162" s="7"/>
      <c r="M162" s="13"/>
      <c r="O162" s="29"/>
      <c r="P162" s="7"/>
      <c r="R162" s="13"/>
      <c r="S162"/>
      <c r="T162" s="29"/>
      <c r="U162" s="7"/>
    </row>
    <row r="163" spans="3:22" ht="14.4" hidden="1" x14ac:dyDescent="0.3">
      <c r="C163" s="72" t="s">
        <v>340</v>
      </c>
      <c r="D163" s="73"/>
      <c r="E163" s="61">
        <v>10</v>
      </c>
      <c r="F163" s="60" t="s">
        <v>314</v>
      </c>
      <c r="G163" s="79" t="s">
        <v>145</v>
      </c>
      <c r="H163" s="79" t="s">
        <v>146</v>
      </c>
      <c r="I163" s="13"/>
      <c r="J163" s="14"/>
      <c r="M163" s="13"/>
      <c r="O163" s="29"/>
      <c r="P163" s="7"/>
      <c r="R163" s="13"/>
      <c r="S163"/>
      <c r="T163" s="29"/>
      <c r="U163" s="7"/>
    </row>
    <row r="164" spans="3:22" ht="14.4" hidden="1" x14ac:dyDescent="0.3">
      <c r="C164" s="72" t="s">
        <v>163</v>
      </c>
      <c r="D164" s="73"/>
      <c r="E164" s="61">
        <v>20</v>
      </c>
      <c r="F164" s="60" t="s">
        <v>315</v>
      </c>
      <c r="G164" s="79" t="s">
        <v>324</v>
      </c>
      <c r="H164" s="79" t="s">
        <v>325</v>
      </c>
      <c r="I164" s="7"/>
      <c r="J164" s="48"/>
      <c r="M164" s="13"/>
      <c r="O164" s="29"/>
      <c r="P164" s="7"/>
      <c r="R164" s="13"/>
      <c r="S164"/>
      <c r="T164" s="29"/>
      <c r="U164" s="7"/>
    </row>
    <row r="165" spans="3:22" ht="14.4" hidden="1" x14ac:dyDescent="0.3">
      <c r="C165" s="72" t="s">
        <v>341</v>
      </c>
      <c r="D165" s="73"/>
      <c r="E165" s="61">
        <v>20</v>
      </c>
      <c r="F165" s="60" t="s">
        <v>312</v>
      </c>
      <c r="G165" s="79" t="s">
        <v>180</v>
      </c>
      <c r="H165" s="79" t="s">
        <v>181</v>
      </c>
      <c r="I165" s="7"/>
      <c r="J165" s="48"/>
      <c r="M165" s="13"/>
      <c r="O165" s="29"/>
      <c r="P165" s="7"/>
      <c r="R165" s="13"/>
      <c r="S165"/>
      <c r="T165" s="29"/>
      <c r="U165" s="7"/>
    </row>
    <row r="166" spans="3:22" ht="14.4" hidden="1" x14ac:dyDescent="0.3">
      <c r="C166" s="72" t="s">
        <v>342</v>
      </c>
      <c r="D166" s="74"/>
      <c r="E166" s="62">
        <v>20</v>
      </c>
      <c r="F166" s="60" t="s">
        <v>315</v>
      </c>
      <c r="G166" s="79" t="s">
        <v>182</v>
      </c>
      <c r="H166" s="79" t="s">
        <v>147</v>
      </c>
      <c r="I166" s="7"/>
      <c r="J166" s="48"/>
      <c r="M166" s="12"/>
      <c r="O166" s="29"/>
      <c r="P166" s="7"/>
      <c r="R166" s="13"/>
      <c r="S166"/>
      <c r="T166" s="29"/>
      <c r="U166" s="7"/>
    </row>
    <row r="167" spans="3:22" ht="14.4" hidden="1" x14ac:dyDescent="0.3">
      <c r="C167" s="72" t="s">
        <v>343</v>
      </c>
      <c r="D167" s="74"/>
      <c r="E167" s="62">
        <v>20</v>
      </c>
      <c r="F167" s="60" t="s">
        <v>315</v>
      </c>
      <c r="G167" s="79" t="s">
        <v>183</v>
      </c>
      <c r="H167" s="79" t="s">
        <v>184</v>
      </c>
      <c r="I167" s="7"/>
      <c r="J167" s="48"/>
      <c r="M167" s="51"/>
      <c r="N167" s="52"/>
      <c r="O167" s="53"/>
      <c r="P167" s="54"/>
      <c r="Q167" s="55"/>
      <c r="R167" s="51"/>
      <c r="S167" s="52"/>
      <c r="T167" s="53"/>
      <c r="U167" s="54"/>
      <c r="V167" s="56"/>
    </row>
    <row r="168" spans="3:22" ht="14.4" hidden="1" x14ac:dyDescent="0.3">
      <c r="C168" s="72" t="s">
        <v>174</v>
      </c>
      <c r="D168" s="74"/>
      <c r="E168" s="62">
        <v>20</v>
      </c>
      <c r="F168" s="60" t="s">
        <v>315</v>
      </c>
      <c r="G168" s="79" t="s">
        <v>29</v>
      </c>
      <c r="H168" s="79" t="s">
        <v>50</v>
      </c>
      <c r="I168" s="7"/>
      <c r="J168" s="48"/>
      <c r="M168" s="51"/>
      <c r="N168" s="52"/>
      <c r="O168" s="53"/>
      <c r="P168" s="54"/>
      <c r="Q168" s="55"/>
      <c r="R168" s="51"/>
      <c r="S168" s="52"/>
      <c r="T168" s="53"/>
      <c r="U168" s="54"/>
      <c r="V168" s="56"/>
    </row>
    <row r="169" spans="3:22" ht="14.4" hidden="1" x14ac:dyDescent="0.3">
      <c r="C169" s="72" t="s">
        <v>171</v>
      </c>
      <c r="D169" s="74"/>
      <c r="E169" s="62">
        <v>30</v>
      </c>
      <c r="F169" s="60" t="s">
        <v>313</v>
      </c>
      <c r="G169" s="79" t="s">
        <v>30</v>
      </c>
      <c r="H169" s="79" t="s">
        <v>51</v>
      </c>
      <c r="I169" s="7"/>
      <c r="J169" s="48"/>
      <c r="M169" s="51"/>
      <c r="N169" s="52"/>
      <c r="O169" s="53"/>
      <c r="P169" s="54"/>
      <c r="Q169" s="55"/>
      <c r="R169" s="51"/>
      <c r="S169" s="52"/>
      <c r="T169" s="53"/>
      <c r="U169" s="54"/>
      <c r="V169" s="56"/>
    </row>
    <row r="170" spans="3:22" ht="14.4" hidden="1" x14ac:dyDescent="0.3">
      <c r="C170" s="72" t="s">
        <v>344</v>
      </c>
      <c r="D170" s="74"/>
      <c r="E170" s="62">
        <v>10</v>
      </c>
      <c r="F170" s="60" t="s">
        <v>314</v>
      </c>
      <c r="G170" s="79" t="s">
        <v>148</v>
      </c>
      <c r="H170" s="79" t="s">
        <v>149</v>
      </c>
      <c r="I170" s="7"/>
      <c r="J170" s="48"/>
      <c r="M170" s="51"/>
      <c r="N170" s="52"/>
      <c r="O170" s="53"/>
      <c r="P170" s="54"/>
      <c r="Q170" s="55"/>
      <c r="R170" s="57"/>
      <c r="S170" s="52"/>
      <c r="T170" s="53"/>
      <c r="U170" s="54"/>
      <c r="V170" s="56"/>
    </row>
    <row r="171" spans="3:22" ht="14.4" hidden="1" x14ac:dyDescent="0.3">
      <c r="C171" s="72" t="s">
        <v>345</v>
      </c>
      <c r="D171" s="74"/>
      <c r="E171" s="62">
        <v>20</v>
      </c>
      <c r="F171" s="60" t="s">
        <v>311</v>
      </c>
      <c r="G171" s="79" t="s">
        <v>185</v>
      </c>
      <c r="H171" s="79" t="s">
        <v>186</v>
      </c>
      <c r="J171" s="7"/>
      <c r="M171" s="57"/>
      <c r="N171" s="52"/>
      <c r="O171" s="53"/>
      <c r="P171" s="54"/>
      <c r="Q171" s="55"/>
      <c r="R171" s="51"/>
      <c r="S171" s="52"/>
      <c r="T171" s="53"/>
      <c r="U171" s="54"/>
      <c r="V171" s="56"/>
    </row>
    <row r="172" spans="3:22" ht="14.4" hidden="1" x14ac:dyDescent="0.3">
      <c r="C172" s="72" t="s">
        <v>346</v>
      </c>
      <c r="D172" s="73"/>
      <c r="E172" s="61">
        <v>20</v>
      </c>
      <c r="F172" s="60" t="s">
        <v>311</v>
      </c>
      <c r="G172" s="79" t="s">
        <v>31</v>
      </c>
      <c r="H172" s="79" t="s">
        <v>52</v>
      </c>
      <c r="J172" s="7"/>
      <c r="M172" s="51"/>
      <c r="N172" s="52"/>
      <c r="O172" s="53"/>
      <c r="P172" s="54"/>
      <c r="Q172" s="55"/>
      <c r="R172" s="51"/>
      <c r="S172" s="52"/>
      <c r="T172" s="53"/>
      <c r="U172" s="54"/>
      <c r="V172" s="56"/>
    </row>
    <row r="173" spans="3:22" ht="14.4" hidden="1" x14ac:dyDescent="0.3">
      <c r="C173" s="72" t="s">
        <v>347</v>
      </c>
      <c r="D173" s="73"/>
      <c r="E173" s="61">
        <v>10</v>
      </c>
      <c r="F173" s="60" t="s">
        <v>314</v>
      </c>
      <c r="G173" s="79" t="s">
        <v>32</v>
      </c>
      <c r="H173" s="79" t="s">
        <v>53</v>
      </c>
      <c r="J173" s="7"/>
      <c r="M173" s="51"/>
      <c r="N173" s="52"/>
      <c r="O173" s="53"/>
      <c r="P173" s="54"/>
      <c r="Q173" s="55"/>
      <c r="R173" s="51"/>
      <c r="S173" s="52"/>
      <c r="T173" s="53"/>
      <c r="U173" s="54"/>
      <c r="V173" s="56"/>
    </row>
    <row r="174" spans="3:22" ht="14.4" hidden="1" x14ac:dyDescent="0.3">
      <c r="C174" s="72" t="s">
        <v>348</v>
      </c>
      <c r="D174" s="74"/>
      <c r="E174" s="62">
        <v>30</v>
      </c>
      <c r="F174" s="60" t="s">
        <v>313</v>
      </c>
      <c r="G174" s="79" t="s">
        <v>128</v>
      </c>
      <c r="H174" s="79" t="s">
        <v>129</v>
      </c>
      <c r="J174" s="7"/>
      <c r="M174" s="51"/>
      <c r="N174" s="52"/>
      <c r="O174" s="53"/>
      <c r="P174" s="54"/>
      <c r="Q174" s="55"/>
      <c r="R174" s="58"/>
      <c r="S174" s="52"/>
      <c r="T174" s="53"/>
      <c r="U174" s="54"/>
      <c r="V174" s="56"/>
    </row>
    <row r="175" spans="3:22" ht="14.4" hidden="1" x14ac:dyDescent="0.3">
      <c r="C175" s="72" t="s">
        <v>349</v>
      </c>
      <c r="D175" s="73"/>
      <c r="E175" s="61">
        <v>30</v>
      </c>
      <c r="F175" s="60" t="s">
        <v>313</v>
      </c>
      <c r="G175" s="79" t="s">
        <v>187</v>
      </c>
      <c r="H175" s="79" t="s">
        <v>188</v>
      </c>
      <c r="J175" s="7"/>
      <c r="M175" s="58"/>
      <c r="N175" s="52"/>
      <c r="O175" s="53"/>
      <c r="P175" s="54"/>
      <c r="Q175" s="55"/>
      <c r="R175" s="51"/>
      <c r="S175" s="52"/>
      <c r="T175" s="53"/>
      <c r="U175" s="54"/>
      <c r="V175" s="56"/>
    </row>
    <row r="176" spans="3:22" ht="14.4" hidden="1" x14ac:dyDescent="0.3">
      <c r="C176" s="72" t="s">
        <v>170</v>
      </c>
      <c r="D176" s="73"/>
      <c r="E176" s="61">
        <v>10</v>
      </c>
      <c r="F176" s="60" t="s">
        <v>314</v>
      </c>
      <c r="G176" s="79" t="s">
        <v>189</v>
      </c>
      <c r="H176" s="79" t="s">
        <v>190</v>
      </c>
      <c r="J176" s="7"/>
      <c r="M176" s="51"/>
      <c r="N176" s="52"/>
      <c r="O176" s="53"/>
      <c r="P176" s="54"/>
      <c r="Q176" s="55"/>
      <c r="R176" s="51"/>
      <c r="S176" s="52"/>
      <c r="T176" s="53"/>
      <c r="U176" s="54"/>
      <c r="V176" s="56"/>
    </row>
    <row r="177" spans="3:22" ht="14.4" hidden="1" x14ac:dyDescent="0.3">
      <c r="C177" s="72" t="s">
        <v>172</v>
      </c>
      <c r="D177" s="73"/>
      <c r="E177" s="61">
        <v>20</v>
      </c>
      <c r="F177" s="60" t="s">
        <v>315</v>
      </c>
      <c r="G177" s="79" t="s">
        <v>33</v>
      </c>
      <c r="H177" s="79" t="s">
        <v>191</v>
      </c>
      <c r="J177" s="7"/>
      <c r="M177" s="51"/>
      <c r="N177" s="52"/>
      <c r="O177" s="53"/>
      <c r="P177" s="54"/>
      <c r="Q177" s="55"/>
      <c r="R177" s="51"/>
      <c r="S177" s="52"/>
      <c r="T177" s="53"/>
      <c r="U177" s="54"/>
      <c r="V177" s="56"/>
    </row>
    <row r="178" spans="3:22" ht="14.4" hidden="1" x14ac:dyDescent="0.3">
      <c r="C178" s="72" t="s">
        <v>350</v>
      </c>
      <c r="D178" s="73"/>
      <c r="E178" s="61">
        <v>10</v>
      </c>
      <c r="F178" s="60" t="s">
        <v>314</v>
      </c>
      <c r="G178" s="79" t="s">
        <v>326</v>
      </c>
      <c r="H178" s="79" t="s">
        <v>327</v>
      </c>
      <c r="M178" s="51"/>
      <c r="N178" s="52"/>
      <c r="O178" s="53"/>
      <c r="P178" s="54"/>
      <c r="Q178" s="55"/>
      <c r="R178" s="51"/>
      <c r="S178" s="52"/>
      <c r="T178" s="53"/>
      <c r="U178" s="54"/>
      <c r="V178" s="56"/>
    </row>
    <row r="179" spans="3:22" ht="14.4" hidden="1" x14ac:dyDescent="0.3">
      <c r="C179" s="72" t="s">
        <v>164</v>
      </c>
      <c r="D179" s="73"/>
      <c r="E179" s="61">
        <v>10</v>
      </c>
      <c r="F179" s="60" t="s">
        <v>314</v>
      </c>
      <c r="G179" s="79" t="s">
        <v>34</v>
      </c>
      <c r="H179" s="79" t="s">
        <v>192</v>
      </c>
      <c r="M179" s="57"/>
      <c r="N179" s="52"/>
      <c r="O179" s="53"/>
      <c r="P179" s="54"/>
      <c r="Q179" s="55"/>
      <c r="R179" s="51"/>
      <c r="S179" s="52"/>
      <c r="T179" s="53"/>
      <c r="U179" s="54"/>
      <c r="V179" s="56"/>
    </row>
    <row r="180" spans="3:22" ht="14.4" hidden="1" x14ac:dyDescent="0.3">
      <c r="C180" s="72" t="s">
        <v>351</v>
      </c>
      <c r="D180" s="73"/>
      <c r="E180" s="61">
        <v>20</v>
      </c>
      <c r="F180" s="60" t="s">
        <v>312</v>
      </c>
      <c r="G180" s="79" t="s">
        <v>114</v>
      </c>
      <c r="H180" s="79" t="s">
        <v>194</v>
      </c>
      <c r="M180" s="51"/>
      <c r="N180" s="52"/>
      <c r="O180" s="53"/>
      <c r="P180" s="54"/>
      <c r="Q180" s="55"/>
      <c r="R180" s="51"/>
      <c r="S180" s="52"/>
      <c r="T180" s="53"/>
      <c r="U180" s="54"/>
      <c r="V180" s="56"/>
    </row>
    <row r="181" spans="3:22" ht="14.4" hidden="1" x14ac:dyDescent="0.3">
      <c r="C181" s="72" t="s">
        <v>21</v>
      </c>
      <c r="D181" s="73"/>
      <c r="E181" s="61">
        <v>20</v>
      </c>
      <c r="F181" s="60" t="s">
        <v>311</v>
      </c>
      <c r="G181" s="79" t="s">
        <v>113</v>
      </c>
      <c r="H181" s="79" t="s">
        <v>193</v>
      </c>
      <c r="M181" s="51"/>
      <c r="N181" s="52"/>
      <c r="O181" s="53"/>
      <c r="P181" s="54"/>
      <c r="Q181" s="55"/>
      <c r="R181" s="51"/>
      <c r="S181" s="52"/>
      <c r="T181" s="53"/>
      <c r="U181" s="54"/>
      <c r="V181" s="56"/>
    </row>
    <row r="182" spans="3:22" ht="14.4" hidden="1" x14ac:dyDescent="0.3">
      <c r="C182" s="72" t="s">
        <v>352</v>
      </c>
      <c r="D182" s="73"/>
      <c r="E182" s="61">
        <v>20</v>
      </c>
      <c r="F182" s="60" t="s">
        <v>312</v>
      </c>
      <c r="G182" s="79" t="s">
        <v>328</v>
      </c>
      <c r="H182" s="79" t="s">
        <v>329</v>
      </c>
      <c r="M182" s="57"/>
      <c r="N182" s="52"/>
      <c r="O182" s="53"/>
      <c r="P182" s="54"/>
      <c r="Q182" s="55"/>
      <c r="R182" s="51"/>
      <c r="S182" s="52"/>
      <c r="T182" s="53"/>
      <c r="U182" s="54"/>
      <c r="V182" s="56"/>
    </row>
    <row r="183" spans="3:22" ht="14.4" hidden="1" x14ac:dyDescent="0.3">
      <c r="C183" s="72" t="s">
        <v>353</v>
      </c>
      <c r="D183" s="73"/>
      <c r="E183" s="61">
        <v>20</v>
      </c>
      <c r="F183" s="60" t="s">
        <v>312</v>
      </c>
      <c r="G183" s="79" t="s">
        <v>280</v>
      </c>
      <c r="H183" s="79" t="s">
        <v>281</v>
      </c>
      <c r="M183" s="51"/>
      <c r="N183" s="52"/>
      <c r="O183" s="53"/>
      <c r="P183" s="54"/>
      <c r="Q183" s="55"/>
      <c r="R183" s="51"/>
      <c r="S183" s="52"/>
      <c r="T183" s="53"/>
      <c r="U183" s="54"/>
      <c r="V183" s="56"/>
    </row>
    <row r="184" spans="3:22" ht="14.4" hidden="1" x14ac:dyDescent="0.3">
      <c r="C184" s="72" t="s">
        <v>22</v>
      </c>
      <c r="D184" s="73"/>
      <c r="E184" s="61">
        <v>20</v>
      </c>
      <c r="F184" s="60" t="s">
        <v>312</v>
      </c>
      <c r="G184" s="79" t="s">
        <v>286</v>
      </c>
      <c r="H184" s="79" t="s">
        <v>287</v>
      </c>
      <c r="M184" s="51"/>
      <c r="N184" s="52"/>
      <c r="O184" s="53"/>
      <c r="P184" s="54"/>
      <c r="Q184" s="55"/>
      <c r="R184" s="57"/>
      <c r="S184" s="52"/>
      <c r="T184" s="53"/>
      <c r="U184" s="54"/>
      <c r="V184" s="56"/>
    </row>
    <row r="185" spans="3:22" ht="14.4" hidden="1" x14ac:dyDescent="0.3">
      <c r="C185" s="72" t="s">
        <v>354</v>
      </c>
      <c r="D185" s="73"/>
      <c r="E185" s="61">
        <v>20</v>
      </c>
      <c r="F185" s="60" t="s">
        <v>312</v>
      </c>
      <c r="G185" s="79" t="s">
        <v>284</v>
      </c>
      <c r="H185" s="79" t="s">
        <v>285</v>
      </c>
      <c r="M185" s="51"/>
      <c r="N185" s="52"/>
      <c r="O185" s="53"/>
      <c r="P185" s="54"/>
      <c r="Q185" s="55"/>
      <c r="R185" s="51"/>
      <c r="S185" s="52"/>
      <c r="T185" s="53"/>
      <c r="U185" s="54"/>
      <c r="V185" s="56"/>
    </row>
    <row r="186" spans="3:22" ht="14.4" hidden="1" x14ac:dyDescent="0.3">
      <c r="C186" s="72" t="s">
        <v>355</v>
      </c>
      <c r="D186" s="73"/>
      <c r="E186" s="61">
        <v>20</v>
      </c>
      <c r="F186" s="60" t="s">
        <v>312</v>
      </c>
      <c r="G186" s="79" t="s">
        <v>288</v>
      </c>
      <c r="H186" s="79" t="s">
        <v>289</v>
      </c>
      <c r="M186" s="51"/>
      <c r="N186" s="52"/>
      <c r="O186" s="53"/>
      <c r="P186" s="54"/>
      <c r="Q186" s="55"/>
      <c r="R186" s="57"/>
      <c r="S186" s="52"/>
      <c r="T186" s="53"/>
      <c r="U186" s="59"/>
      <c r="V186" s="56"/>
    </row>
    <row r="187" spans="3:22" ht="14.4" hidden="1" x14ac:dyDescent="0.3">
      <c r="C187" s="72" t="s">
        <v>370</v>
      </c>
      <c r="D187" s="73"/>
      <c r="E187" s="61">
        <v>20</v>
      </c>
      <c r="F187" s="60" t="s">
        <v>312</v>
      </c>
      <c r="G187" s="79" t="s">
        <v>290</v>
      </c>
      <c r="H187" s="79" t="s">
        <v>291</v>
      </c>
      <c r="M187" s="51"/>
      <c r="N187" s="52"/>
      <c r="O187" s="53"/>
      <c r="P187" s="54"/>
      <c r="Q187" s="55"/>
      <c r="R187" s="51"/>
      <c r="S187" s="52"/>
      <c r="T187" s="53"/>
      <c r="U187" s="54"/>
      <c r="V187" s="56"/>
    </row>
    <row r="188" spans="3:22" ht="14.4" hidden="1" x14ac:dyDescent="0.3">
      <c r="C188" s="72" t="s">
        <v>356</v>
      </c>
      <c r="D188" s="73"/>
      <c r="E188" s="61">
        <v>20</v>
      </c>
      <c r="F188" s="60" t="s">
        <v>312</v>
      </c>
      <c r="G188" s="79" t="s">
        <v>292</v>
      </c>
      <c r="H188" s="79" t="s">
        <v>293</v>
      </c>
      <c r="M188" s="51"/>
      <c r="N188" s="52"/>
      <c r="O188" s="53"/>
      <c r="P188" s="54"/>
      <c r="Q188" s="55"/>
      <c r="R188" s="51"/>
      <c r="S188" s="52"/>
      <c r="T188" s="53"/>
      <c r="U188" s="54"/>
      <c r="V188" s="56"/>
    </row>
    <row r="189" spans="3:22" ht="14.4" hidden="1" x14ac:dyDescent="0.3">
      <c r="C189" s="72" t="s">
        <v>357</v>
      </c>
      <c r="D189" s="73"/>
      <c r="E189" s="61">
        <v>20</v>
      </c>
      <c r="F189" s="60" t="s">
        <v>312</v>
      </c>
      <c r="G189" s="79" t="s">
        <v>295</v>
      </c>
      <c r="H189" s="79" t="s">
        <v>296</v>
      </c>
      <c r="M189" s="51"/>
      <c r="N189" s="52"/>
      <c r="O189" s="53"/>
      <c r="P189" s="54"/>
      <c r="Q189" s="55"/>
      <c r="R189" s="51"/>
      <c r="S189" s="52"/>
      <c r="T189" s="53"/>
      <c r="U189" s="54"/>
      <c r="V189" s="56"/>
    </row>
    <row r="190" spans="3:22" ht="14.4" hidden="1" x14ac:dyDescent="0.3">
      <c r="C190" s="72" t="s">
        <v>358</v>
      </c>
      <c r="D190" s="73"/>
      <c r="E190" s="61">
        <v>20</v>
      </c>
      <c r="F190" s="60" t="s">
        <v>316</v>
      </c>
      <c r="G190" s="79" t="s">
        <v>301</v>
      </c>
      <c r="H190" s="79" t="s">
        <v>302</v>
      </c>
      <c r="M190" s="51"/>
      <c r="N190" s="52"/>
      <c r="O190" s="53"/>
      <c r="P190" s="54"/>
      <c r="Q190" s="55"/>
      <c r="R190" s="51"/>
      <c r="S190" s="52"/>
      <c r="T190" s="53"/>
      <c r="U190" s="54"/>
      <c r="V190" s="56"/>
    </row>
    <row r="191" spans="3:22" ht="14.4" hidden="1" x14ac:dyDescent="0.3">
      <c r="C191" s="72" t="s">
        <v>94</v>
      </c>
      <c r="D191" s="73"/>
      <c r="E191" s="61">
        <v>20</v>
      </c>
      <c r="F191" s="60" t="s">
        <v>312</v>
      </c>
      <c r="G191" s="79" t="s">
        <v>35</v>
      </c>
      <c r="H191" s="79" t="s">
        <v>195</v>
      </c>
      <c r="M191" s="57"/>
      <c r="N191" s="52"/>
      <c r="O191" s="53"/>
      <c r="P191" s="54"/>
      <c r="Q191" s="55"/>
      <c r="R191" s="51"/>
      <c r="S191" s="52"/>
      <c r="T191" s="53"/>
      <c r="U191" s="54"/>
      <c r="V191" s="56"/>
    </row>
    <row r="192" spans="3:22" ht="14.4" hidden="1" x14ac:dyDescent="0.3">
      <c r="C192" s="72" t="s">
        <v>359</v>
      </c>
      <c r="D192" s="73"/>
      <c r="E192" s="61">
        <v>30</v>
      </c>
      <c r="F192" s="60" t="s">
        <v>313</v>
      </c>
      <c r="G192" s="79" t="s">
        <v>134</v>
      </c>
      <c r="H192" s="79" t="s">
        <v>221</v>
      </c>
      <c r="M192" s="57"/>
      <c r="N192" s="52"/>
      <c r="O192" s="53"/>
      <c r="P192" s="54"/>
      <c r="Q192" s="55"/>
      <c r="R192" s="51"/>
      <c r="S192" s="52"/>
      <c r="T192" s="53"/>
      <c r="U192" s="54"/>
      <c r="V192" s="56"/>
    </row>
    <row r="193" spans="3:22" ht="14.4" hidden="1" x14ac:dyDescent="0.3">
      <c r="C193" s="72" t="s">
        <v>165</v>
      </c>
      <c r="D193" s="73"/>
      <c r="E193" s="61">
        <v>10</v>
      </c>
      <c r="F193" s="60" t="s">
        <v>314</v>
      </c>
      <c r="G193" s="79" t="s">
        <v>150</v>
      </c>
      <c r="H193" s="79" t="s">
        <v>198</v>
      </c>
      <c r="M193" s="57"/>
      <c r="N193" s="52"/>
      <c r="O193" s="53"/>
      <c r="P193" s="54"/>
      <c r="Q193" s="55"/>
      <c r="R193" s="51"/>
      <c r="S193" s="52"/>
      <c r="T193" s="53"/>
      <c r="U193" s="54"/>
      <c r="V193" s="56"/>
    </row>
    <row r="194" spans="3:22" ht="14.4" hidden="1" x14ac:dyDescent="0.3">
      <c r="C194" s="72" t="s">
        <v>166</v>
      </c>
      <c r="D194" s="73"/>
      <c r="E194" s="61">
        <v>10</v>
      </c>
      <c r="F194" s="60" t="s">
        <v>314</v>
      </c>
      <c r="G194" s="79" t="s">
        <v>200</v>
      </c>
      <c r="H194" s="79" t="s">
        <v>201</v>
      </c>
      <c r="M194" s="35"/>
      <c r="O194" s="29"/>
      <c r="P194" s="7"/>
      <c r="R194" s="12"/>
      <c r="S194"/>
      <c r="T194" s="29"/>
      <c r="U194" s="7"/>
    </row>
    <row r="195" spans="3:22" ht="14.4" hidden="1" x14ac:dyDescent="0.3">
      <c r="C195" s="72" t="s">
        <v>360</v>
      </c>
      <c r="D195" s="73"/>
      <c r="E195" s="61">
        <v>10</v>
      </c>
      <c r="F195" s="60" t="s">
        <v>314</v>
      </c>
      <c r="G195" s="79" t="s">
        <v>196</v>
      </c>
      <c r="H195" s="79" t="s">
        <v>197</v>
      </c>
      <c r="M195" s="35"/>
      <c r="O195" s="29"/>
      <c r="P195" s="7"/>
      <c r="R195" s="36"/>
      <c r="S195"/>
      <c r="T195" s="29"/>
      <c r="U195" s="7"/>
    </row>
    <row r="196" spans="3:22" ht="14.4" hidden="1" x14ac:dyDescent="0.3">
      <c r="C196" s="72" t="s">
        <v>167</v>
      </c>
      <c r="D196" s="73"/>
      <c r="E196" s="61">
        <v>30</v>
      </c>
      <c r="F196" s="60" t="s">
        <v>313</v>
      </c>
      <c r="G196" s="79" t="s">
        <v>151</v>
      </c>
      <c r="H196" s="79" t="s">
        <v>199</v>
      </c>
      <c r="M196" s="35"/>
      <c r="O196" s="29"/>
      <c r="P196" s="7"/>
      <c r="R196" s="13"/>
      <c r="S196"/>
      <c r="T196" s="29"/>
      <c r="U196" s="7"/>
    </row>
    <row r="197" spans="3:22" ht="14.4" hidden="1" x14ac:dyDescent="0.3">
      <c r="C197" s="72" t="s">
        <v>361</v>
      </c>
      <c r="D197" s="73"/>
      <c r="E197" s="61">
        <v>20</v>
      </c>
      <c r="F197" s="60" t="s">
        <v>315</v>
      </c>
      <c r="G197" s="79" t="s">
        <v>152</v>
      </c>
      <c r="H197" s="79" t="s">
        <v>202</v>
      </c>
      <c r="M197" s="49"/>
      <c r="O197" s="29"/>
      <c r="P197" s="7"/>
      <c r="R197" s="12"/>
      <c r="S197"/>
      <c r="T197" s="29"/>
      <c r="U197" s="7"/>
    </row>
    <row r="198" spans="3:22" ht="15.6" hidden="1" x14ac:dyDescent="0.3">
      <c r="C198" s="72" t="s">
        <v>362</v>
      </c>
      <c r="D198" s="73"/>
      <c r="E198" s="61">
        <v>20</v>
      </c>
      <c r="F198" s="60" t="s">
        <v>315</v>
      </c>
      <c r="G198" s="79" t="s">
        <v>36</v>
      </c>
      <c r="H198" s="79" t="s">
        <v>205</v>
      </c>
      <c r="I198" s="29"/>
      <c r="J198" s="7"/>
      <c r="K198" s="4"/>
      <c r="M198" s="35"/>
      <c r="O198" s="29"/>
      <c r="P198" s="7"/>
      <c r="R198" s="12"/>
      <c r="S198"/>
      <c r="T198" s="29"/>
      <c r="U198" s="7"/>
    </row>
    <row r="199" spans="3:22" ht="15.6" hidden="1" x14ac:dyDescent="0.3">
      <c r="C199" s="72" t="s">
        <v>363</v>
      </c>
      <c r="D199" s="73"/>
      <c r="E199" s="61">
        <v>10</v>
      </c>
      <c r="F199" s="60" t="s">
        <v>314</v>
      </c>
      <c r="G199" s="79" t="s">
        <v>153</v>
      </c>
      <c r="H199" s="79" t="s">
        <v>206</v>
      </c>
      <c r="I199" s="29"/>
      <c r="J199" s="7"/>
      <c r="K199" s="4"/>
      <c r="R199" s="12"/>
      <c r="S199"/>
      <c r="T199" s="29"/>
      <c r="U199" s="7"/>
    </row>
    <row r="200" spans="3:22" ht="15.6" hidden="1" x14ac:dyDescent="0.3">
      <c r="C200" s="72" t="s">
        <v>364</v>
      </c>
      <c r="D200" s="73"/>
      <c r="E200" s="61">
        <v>20</v>
      </c>
      <c r="F200" s="60" t="s">
        <v>312</v>
      </c>
      <c r="G200" s="79" t="s">
        <v>207</v>
      </c>
      <c r="H200" s="79" t="s">
        <v>208</v>
      </c>
      <c r="I200" s="29"/>
      <c r="J200" s="7"/>
      <c r="K200" s="4"/>
      <c r="R200" s="12"/>
      <c r="S200"/>
      <c r="T200" s="29"/>
      <c r="U200" s="7"/>
    </row>
    <row r="201" spans="3:22" ht="15.6" hidden="1" x14ac:dyDescent="0.3">
      <c r="C201" s="72" t="s">
        <v>365</v>
      </c>
      <c r="D201" s="73"/>
      <c r="E201" s="61">
        <v>10</v>
      </c>
      <c r="F201" s="60" t="s">
        <v>314</v>
      </c>
      <c r="G201" s="79" t="s">
        <v>209</v>
      </c>
      <c r="H201" s="79" t="s">
        <v>210</v>
      </c>
      <c r="I201" s="29"/>
      <c r="J201" s="7"/>
      <c r="K201" s="4"/>
      <c r="R201" s="12"/>
      <c r="S201"/>
      <c r="T201" s="29"/>
      <c r="U201" s="7"/>
    </row>
    <row r="202" spans="3:22" ht="15.6" hidden="1" x14ac:dyDescent="0.3">
      <c r="C202" s="72" t="s">
        <v>366</v>
      </c>
      <c r="D202" s="73"/>
      <c r="E202" s="61">
        <v>20</v>
      </c>
      <c r="F202" s="60" t="s">
        <v>312</v>
      </c>
      <c r="G202" s="79" t="s">
        <v>211</v>
      </c>
      <c r="H202" s="79" t="s">
        <v>212</v>
      </c>
      <c r="I202" s="29"/>
      <c r="J202" s="7"/>
      <c r="K202" s="4"/>
      <c r="R202" s="12"/>
      <c r="S202"/>
      <c r="T202" s="29"/>
      <c r="U202" s="7"/>
    </row>
    <row r="203" spans="3:22" ht="15.6" hidden="1" x14ac:dyDescent="0.3">
      <c r="C203" s="72" t="s">
        <v>367</v>
      </c>
      <c r="D203" s="73"/>
      <c r="E203" s="61">
        <v>20</v>
      </c>
      <c r="F203" s="60" t="s">
        <v>312</v>
      </c>
      <c r="G203" s="79" t="s">
        <v>125</v>
      </c>
      <c r="H203" s="79" t="s">
        <v>213</v>
      </c>
      <c r="I203" s="29"/>
      <c r="J203" s="7"/>
      <c r="K203" s="4"/>
      <c r="R203" s="49"/>
      <c r="S203"/>
      <c r="T203" s="29"/>
      <c r="U203" s="7"/>
    </row>
    <row r="204" spans="3:22" ht="15.6" hidden="1" x14ac:dyDescent="0.3">
      <c r="C204" s="71"/>
      <c r="D204" s="71"/>
      <c r="E204" s="71"/>
      <c r="F204" s="71"/>
      <c r="G204" s="79" t="s">
        <v>37</v>
      </c>
      <c r="H204" s="79" t="s">
        <v>214</v>
      </c>
      <c r="I204" s="29"/>
      <c r="J204" s="7"/>
      <c r="K204" s="4"/>
      <c r="R204" s="49"/>
      <c r="S204"/>
      <c r="T204" s="29"/>
      <c r="U204" s="7"/>
    </row>
    <row r="205" spans="3:22" ht="15.6" hidden="1" x14ac:dyDescent="0.3">
      <c r="C205" s="71"/>
      <c r="D205" s="71"/>
      <c r="E205" s="71"/>
      <c r="F205" s="71"/>
      <c r="G205" s="79" t="s">
        <v>115</v>
      </c>
      <c r="H205" s="79" t="s">
        <v>215</v>
      </c>
      <c r="I205" s="29"/>
      <c r="J205" s="7"/>
      <c r="K205" s="4"/>
      <c r="R205" s="35"/>
      <c r="S205"/>
      <c r="T205" s="29"/>
      <c r="U205" s="7"/>
    </row>
    <row r="206" spans="3:22" ht="15.6" hidden="1" x14ac:dyDescent="0.3">
      <c r="C206" s="80"/>
      <c r="D206" s="71"/>
      <c r="E206" s="81"/>
      <c r="F206" s="82"/>
      <c r="G206" s="79" t="s">
        <v>38</v>
      </c>
      <c r="H206" s="79" t="s">
        <v>216</v>
      </c>
      <c r="I206" s="29"/>
      <c r="J206" s="7"/>
      <c r="K206" s="4"/>
      <c r="R206" s="35"/>
      <c r="S206"/>
      <c r="T206" s="29"/>
      <c r="U206" s="7"/>
    </row>
    <row r="207" spans="3:22" ht="13.8" hidden="1" x14ac:dyDescent="0.3">
      <c r="C207" s="80"/>
      <c r="D207" s="71"/>
      <c r="E207" s="81"/>
      <c r="F207" s="82"/>
      <c r="G207" s="79" t="s">
        <v>217</v>
      </c>
      <c r="H207" s="79" t="s">
        <v>218</v>
      </c>
    </row>
    <row r="208" spans="3:22" ht="13.8" hidden="1" x14ac:dyDescent="0.3">
      <c r="C208" s="80"/>
      <c r="D208" s="71"/>
      <c r="E208" s="81"/>
      <c r="F208" s="82"/>
      <c r="G208" s="79" t="s">
        <v>39</v>
      </c>
      <c r="H208" s="79" t="s">
        <v>219</v>
      </c>
    </row>
    <row r="209" spans="3:8" ht="13.8" hidden="1" x14ac:dyDescent="0.3">
      <c r="C209" s="71"/>
      <c r="D209" s="71"/>
      <c r="E209" s="71"/>
      <c r="F209" s="71"/>
      <c r="G209" s="79" t="s">
        <v>138</v>
      </c>
      <c r="H209" s="79" t="s">
        <v>220</v>
      </c>
    </row>
    <row r="210" spans="3:8" ht="13.8" hidden="1" x14ac:dyDescent="0.3">
      <c r="C210" s="71"/>
      <c r="D210" s="71"/>
      <c r="E210" s="71"/>
      <c r="F210" s="71"/>
      <c r="G210" s="79" t="s">
        <v>154</v>
      </c>
      <c r="H210" s="79" t="s">
        <v>222</v>
      </c>
    </row>
    <row r="211" spans="3:8" ht="13.8" hidden="1" x14ac:dyDescent="0.3">
      <c r="C211" s="71"/>
      <c r="D211" s="71"/>
      <c r="E211" s="71"/>
      <c r="F211" s="71"/>
      <c r="G211" s="79" t="s">
        <v>141</v>
      </c>
      <c r="H211" s="79" t="s">
        <v>223</v>
      </c>
    </row>
    <row r="212" spans="3:8" ht="13.8" hidden="1" x14ac:dyDescent="0.3">
      <c r="C212" s="71"/>
      <c r="D212" s="71"/>
      <c r="E212" s="71"/>
      <c r="F212" s="71"/>
      <c r="G212" s="79" t="s">
        <v>224</v>
      </c>
      <c r="H212" s="79" t="s">
        <v>225</v>
      </c>
    </row>
    <row r="213" spans="3:8" ht="13.8" hidden="1" x14ac:dyDescent="0.3">
      <c r="C213" s="71"/>
      <c r="D213" s="71"/>
      <c r="E213" s="71"/>
      <c r="F213" s="71"/>
      <c r="G213" s="79" t="s">
        <v>40</v>
      </c>
      <c r="H213" s="79" t="s">
        <v>226</v>
      </c>
    </row>
    <row r="214" spans="3:8" ht="13.8" hidden="1" x14ac:dyDescent="0.3">
      <c r="C214" s="71"/>
      <c r="D214" s="71"/>
      <c r="E214" s="71"/>
      <c r="F214" s="71"/>
      <c r="G214" s="79" t="s">
        <v>41</v>
      </c>
      <c r="H214" s="79" t="s">
        <v>229</v>
      </c>
    </row>
    <row r="215" spans="3:8" ht="13.8" hidden="1" x14ac:dyDescent="0.3">
      <c r="C215" s="71"/>
      <c r="D215" s="71"/>
      <c r="E215" s="71"/>
      <c r="F215" s="71"/>
      <c r="G215" s="79" t="s">
        <v>42</v>
      </c>
      <c r="H215" s="79" t="s">
        <v>230</v>
      </c>
    </row>
    <row r="216" spans="3:8" ht="13.8" hidden="1" x14ac:dyDescent="0.3">
      <c r="C216" s="71"/>
      <c r="D216" s="71"/>
      <c r="E216" s="71"/>
      <c r="F216" s="71"/>
      <c r="G216" s="79" t="s">
        <v>43</v>
      </c>
      <c r="H216" s="79" t="s">
        <v>231</v>
      </c>
    </row>
    <row r="217" spans="3:8" ht="13.8" hidden="1" x14ac:dyDescent="0.3">
      <c r="C217" s="71"/>
      <c r="D217" s="71"/>
      <c r="E217" s="71"/>
      <c r="F217" s="71"/>
      <c r="G217" s="79" t="s">
        <v>203</v>
      </c>
      <c r="H217" s="79" t="s">
        <v>204</v>
      </c>
    </row>
    <row r="218" spans="3:8" ht="13.8" hidden="1" x14ac:dyDescent="0.3">
      <c r="C218" s="71"/>
      <c r="D218" s="71"/>
      <c r="E218" s="71"/>
      <c r="F218" s="71"/>
      <c r="G218" s="79" t="s">
        <v>369</v>
      </c>
      <c r="H218" s="79">
        <v>455</v>
      </c>
    </row>
    <row r="219" spans="3:8" ht="13.8" hidden="1" x14ac:dyDescent="0.3">
      <c r="C219" s="71"/>
      <c r="D219" s="71"/>
      <c r="E219" s="71"/>
      <c r="F219" s="71"/>
      <c r="G219" s="79" t="s">
        <v>44</v>
      </c>
      <c r="H219" s="79" t="s">
        <v>232</v>
      </c>
    </row>
    <row r="220" spans="3:8" ht="13.8" hidden="1" x14ac:dyDescent="0.3">
      <c r="C220" s="71"/>
      <c r="D220" s="71"/>
      <c r="E220" s="71"/>
      <c r="F220" s="71"/>
      <c r="G220" s="79" t="s">
        <v>233</v>
      </c>
      <c r="H220" s="79" t="s">
        <v>234</v>
      </c>
    </row>
    <row r="221" spans="3:8" ht="13.8" hidden="1" x14ac:dyDescent="0.3">
      <c r="C221" s="71"/>
      <c r="D221" s="71"/>
      <c r="E221" s="71"/>
      <c r="F221" s="71"/>
      <c r="G221" s="79" t="s">
        <v>235</v>
      </c>
      <c r="H221" s="79" t="s">
        <v>236</v>
      </c>
    </row>
    <row r="222" spans="3:8" ht="13.8" hidden="1" x14ac:dyDescent="0.3">
      <c r="C222" s="71"/>
      <c r="D222" s="71"/>
      <c r="E222" s="71"/>
      <c r="F222" s="71"/>
      <c r="G222" s="79" t="s">
        <v>68</v>
      </c>
      <c r="H222" s="79" t="s">
        <v>237</v>
      </c>
    </row>
    <row r="223" spans="3:8" ht="13.8" hidden="1" x14ac:dyDescent="0.3">
      <c r="C223" s="71"/>
      <c r="D223" s="71"/>
      <c r="E223" s="71"/>
      <c r="F223" s="71"/>
      <c r="G223" s="79" t="s">
        <v>93</v>
      </c>
      <c r="H223" s="79" t="s">
        <v>238</v>
      </c>
    </row>
    <row r="224" spans="3:8" ht="13.8" hidden="1" x14ac:dyDescent="0.3">
      <c r="C224" s="71"/>
      <c r="D224" s="71"/>
      <c r="E224" s="71"/>
      <c r="F224" s="71"/>
      <c r="G224" s="79" t="s">
        <v>241</v>
      </c>
      <c r="H224" s="79" t="s">
        <v>242</v>
      </c>
    </row>
    <row r="225" spans="3:8" ht="13.8" hidden="1" x14ac:dyDescent="0.3">
      <c r="C225" s="71"/>
      <c r="D225" s="71"/>
      <c r="E225" s="71"/>
      <c r="F225" s="71"/>
      <c r="G225" s="79" t="s">
        <v>137</v>
      </c>
      <c r="H225" s="79" t="s">
        <v>239</v>
      </c>
    </row>
    <row r="226" spans="3:8" ht="13.8" hidden="1" x14ac:dyDescent="0.3">
      <c r="C226" s="71"/>
      <c r="D226" s="71"/>
      <c r="E226" s="71"/>
      <c r="F226" s="71"/>
      <c r="G226" s="79" t="s">
        <v>168</v>
      </c>
      <c r="H226" s="79" t="s">
        <v>240</v>
      </c>
    </row>
    <row r="227" spans="3:8" ht="13.8" hidden="1" x14ac:dyDescent="0.3">
      <c r="C227" s="71"/>
      <c r="D227" s="71"/>
      <c r="E227" s="71"/>
      <c r="F227" s="71"/>
      <c r="G227" s="79" t="s">
        <v>89</v>
      </c>
      <c r="H227" s="79" t="s">
        <v>243</v>
      </c>
    </row>
    <row r="228" spans="3:8" ht="13.8" hidden="1" x14ac:dyDescent="0.3">
      <c r="C228" s="71"/>
      <c r="D228" s="71"/>
      <c r="E228" s="71"/>
      <c r="F228" s="71"/>
      <c r="G228" s="79" t="s">
        <v>131</v>
      </c>
      <c r="H228" s="79" t="s">
        <v>244</v>
      </c>
    </row>
    <row r="229" spans="3:8" ht="13.8" hidden="1" x14ac:dyDescent="0.3">
      <c r="C229" s="71"/>
      <c r="D229" s="71"/>
      <c r="E229" s="71"/>
      <c r="F229" s="71"/>
      <c r="G229" s="79" t="s">
        <v>245</v>
      </c>
      <c r="H229" s="79" t="s">
        <v>246</v>
      </c>
    </row>
    <row r="230" spans="3:8" ht="13.8" hidden="1" x14ac:dyDescent="0.3">
      <c r="C230" s="71"/>
      <c r="D230" s="71"/>
      <c r="E230" s="71"/>
      <c r="F230" s="71"/>
      <c r="G230" s="79" t="s">
        <v>247</v>
      </c>
      <c r="H230" s="79" t="s">
        <v>248</v>
      </c>
    </row>
    <row r="231" spans="3:8" ht="13.8" hidden="1" x14ac:dyDescent="0.3">
      <c r="C231" s="71"/>
      <c r="D231" s="71"/>
      <c r="E231" s="71"/>
      <c r="F231" s="71"/>
      <c r="G231" s="79" t="s">
        <v>69</v>
      </c>
      <c r="H231" s="79" t="s">
        <v>249</v>
      </c>
    </row>
    <row r="232" spans="3:8" ht="13.8" hidden="1" x14ac:dyDescent="0.3">
      <c r="C232" s="71"/>
      <c r="D232" s="71"/>
      <c r="E232" s="71"/>
      <c r="F232" s="71"/>
      <c r="G232" s="79" t="s">
        <v>251</v>
      </c>
      <c r="H232" s="79" t="s">
        <v>252</v>
      </c>
    </row>
    <row r="233" spans="3:8" ht="13.8" hidden="1" x14ac:dyDescent="0.3">
      <c r="C233" s="71"/>
      <c r="D233" s="71"/>
      <c r="E233" s="71"/>
      <c r="F233" s="71"/>
      <c r="G233" s="79" t="s">
        <v>155</v>
      </c>
      <c r="H233" s="79" t="s">
        <v>253</v>
      </c>
    </row>
    <row r="234" spans="3:8" ht="13.8" hidden="1" x14ac:dyDescent="0.3">
      <c r="C234" s="71"/>
      <c r="D234" s="71"/>
      <c r="E234" s="71"/>
      <c r="F234" s="71"/>
      <c r="G234" s="79" t="s">
        <v>227</v>
      </c>
      <c r="H234" s="79" t="s">
        <v>228</v>
      </c>
    </row>
    <row r="235" spans="3:8" ht="13.8" hidden="1" x14ac:dyDescent="0.3">
      <c r="C235" s="71"/>
      <c r="D235" s="71"/>
      <c r="E235" s="71"/>
      <c r="F235" s="71"/>
      <c r="G235" s="79" t="s">
        <v>156</v>
      </c>
      <c r="H235" s="79" t="s">
        <v>254</v>
      </c>
    </row>
    <row r="236" spans="3:8" ht="13.8" hidden="1" x14ac:dyDescent="0.3">
      <c r="C236" s="71"/>
      <c r="D236" s="71"/>
      <c r="E236" s="71"/>
      <c r="F236" s="71"/>
      <c r="G236" s="79" t="s">
        <v>330</v>
      </c>
      <c r="H236" s="79" t="s">
        <v>278</v>
      </c>
    </row>
    <row r="237" spans="3:8" ht="13.8" hidden="1" x14ac:dyDescent="0.3">
      <c r="C237" s="71"/>
      <c r="D237" s="71"/>
      <c r="E237" s="71"/>
      <c r="F237" s="71"/>
      <c r="G237" s="79" t="s">
        <v>267</v>
      </c>
      <c r="H237" s="79" t="s">
        <v>268</v>
      </c>
    </row>
    <row r="238" spans="3:8" ht="13.8" hidden="1" x14ac:dyDescent="0.3">
      <c r="C238" s="71"/>
      <c r="D238" s="71"/>
      <c r="E238" s="71"/>
      <c r="F238" s="71"/>
      <c r="G238" s="79" t="s">
        <v>116</v>
      </c>
      <c r="H238" s="79" t="s">
        <v>255</v>
      </c>
    </row>
    <row r="239" spans="3:8" ht="13.8" hidden="1" x14ac:dyDescent="0.3">
      <c r="C239" s="71"/>
      <c r="D239" s="71"/>
      <c r="E239" s="71"/>
      <c r="F239" s="71"/>
      <c r="G239" s="79" t="s">
        <v>70</v>
      </c>
      <c r="H239" s="79" t="s">
        <v>256</v>
      </c>
    </row>
    <row r="240" spans="3:8" ht="13.8" hidden="1" x14ac:dyDescent="0.3">
      <c r="C240" s="71"/>
      <c r="D240" s="71"/>
      <c r="E240" s="71"/>
      <c r="F240" s="71"/>
      <c r="G240" s="79" t="s">
        <v>82</v>
      </c>
      <c r="H240" s="79" t="s">
        <v>257</v>
      </c>
    </row>
    <row r="241" spans="3:8" ht="13.8" hidden="1" x14ac:dyDescent="0.3">
      <c r="C241" s="71"/>
      <c r="D241" s="71"/>
      <c r="E241" s="71"/>
      <c r="F241" s="71"/>
      <c r="G241" s="79" t="s">
        <v>259</v>
      </c>
      <c r="H241" s="79" t="s">
        <v>260</v>
      </c>
    </row>
    <row r="242" spans="3:8" ht="13.8" hidden="1" x14ac:dyDescent="0.3">
      <c r="C242" s="71"/>
      <c r="D242" s="71"/>
      <c r="E242" s="71"/>
      <c r="F242" s="71"/>
      <c r="G242" s="79" t="s">
        <v>71</v>
      </c>
      <c r="H242" s="79" t="s">
        <v>258</v>
      </c>
    </row>
    <row r="243" spans="3:8" ht="13.8" hidden="1" x14ac:dyDescent="0.3">
      <c r="C243" s="71"/>
      <c r="D243" s="71"/>
      <c r="E243" s="71"/>
      <c r="F243" s="71"/>
      <c r="G243" s="79" t="s">
        <v>72</v>
      </c>
      <c r="H243" s="79" t="s">
        <v>262</v>
      </c>
    </row>
    <row r="244" spans="3:8" ht="13.8" hidden="1" x14ac:dyDescent="0.3">
      <c r="C244" s="71"/>
      <c r="D244" s="71"/>
      <c r="E244" s="71"/>
      <c r="F244" s="71"/>
      <c r="G244" s="79" t="s">
        <v>73</v>
      </c>
      <c r="H244" s="79" t="s">
        <v>263</v>
      </c>
    </row>
    <row r="245" spans="3:8" ht="13.8" hidden="1" x14ac:dyDescent="0.3">
      <c r="C245" s="71"/>
      <c r="D245" s="71"/>
      <c r="E245" s="71"/>
      <c r="F245" s="71"/>
      <c r="G245" s="79" t="s">
        <v>265</v>
      </c>
      <c r="H245" s="79" t="s">
        <v>266</v>
      </c>
    </row>
    <row r="246" spans="3:8" ht="13.8" hidden="1" x14ac:dyDescent="0.3">
      <c r="C246" s="71"/>
      <c r="D246" s="71"/>
      <c r="E246" s="71"/>
      <c r="F246" s="71"/>
      <c r="G246" s="79" t="s">
        <v>157</v>
      </c>
      <c r="H246" s="79" t="s">
        <v>264</v>
      </c>
    </row>
    <row r="247" spans="3:8" ht="13.8" hidden="1" x14ac:dyDescent="0.3">
      <c r="C247" s="71"/>
      <c r="D247" s="71"/>
      <c r="E247" s="71"/>
      <c r="F247" s="71"/>
      <c r="G247" s="79" t="s">
        <v>331</v>
      </c>
      <c r="H247" s="79" t="s">
        <v>332</v>
      </c>
    </row>
    <row r="248" spans="3:8" ht="13.8" hidden="1" x14ac:dyDescent="0.3">
      <c r="C248" s="71"/>
      <c r="D248" s="71"/>
      <c r="E248" s="71"/>
      <c r="F248" s="71"/>
      <c r="G248" s="79" t="s">
        <v>158</v>
      </c>
      <c r="H248" s="79" t="s">
        <v>269</v>
      </c>
    </row>
    <row r="249" spans="3:8" ht="13.8" hidden="1" x14ac:dyDescent="0.3">
      <c r="C249" s="71"/>
      <c r="D249" s="71"/>
      <c r="E249" s="71"/>
      <c r="F249" s="71"/>
      <c r="G249" s="79" t="s">
        <v>270</v>
      </c>
      <c r="H249" s="79" t="s">
        <v>271</v>
      </c>
    </row>
    <row r="250" spans="3:8" ht="13.8" hidden="1" x14ac:dyDescent="0.3">
      <c r="C250" s="71"/>
      <c r="D250" s="71"/>
      <c r="E250" s="71"/>
      <c r="F250" s="71"/>
      <c r="G250" s="79" t="s">
        <v>272</v>
      </c>
      <c r="H250" s="79" t="s">
        <v>273</v>
      </c>
    </row>
    <row r="251" spans="3:8" ht="13.8" hidden="1" x14ac:dyDescent="0.3">
      <c r="C251" s="71"/>
      <c r="D251" s="71"/>
      <c r="E251" s="71"/>
      <c r="F251" s="71"/>
      <c r="G251" s="79" t="s">
        <v>333</v>
      </c>
      <c r="H251" s="79" t="s">
        <v>250</v>
      </c>
    </row>
    <row r="252" spans="3:8" ht="13.8" hidden="1" x14ac:dyDescent="0.3">
      <c r="C252" s="71"/>
      <c r="D252" s="71"/>
      <c r="E252" s="71"/>
      <c r="F252" s="71"/>
      <c r="G252" s="79" t="s">
        <v>169</v>
      </c>
      <c r="H252" s="79" t="s">
        <v>274</v>
      </c>
    </row>
    <row r="253" spans="3:8" ht="13.8" hidden="1" x14ac:dyDescent="0.3">
      <c r="C253" s="71"/>
      <c r="D253" s="71"/>
      <c r="E253" s="71"/>
      <c r="F253" s="71"/>
      <c r="G253" s="79" t="s">
        <v>275</v>
      </c>
      <c r="H253" s="79" t="s">
        <v>276</v>
      </c>
    </row>
    <row r="254" spans="3:8" ht="13.8" hidden="1" x14ac:dyDescent="0.3">
      <c r="C254" s="71"/>
      <c r="D254" s="71"/>
      <c r="E254" s="71"/>
      <c r="F254" s="71"/>
      <c r="G254" s="79" t="s">
        <v>74</v>
      </c>
      <c r="H254" s="79" t="s">
        <v>277</v>
      </c>
    </row>
    <row r="255" spans="3:8" ht="13.8" hidden="1" x14ac:dyDescent="0.3">
      <c r="C255" s="71"/>
      <c r="D255" s="71"/>
      <c r="E255" s="71"/>
      <c r="F255" s="71"/>
      <c r="G255" s="79" t="s">
        <v>130</v>
      </c>
      <c r="H255" s="79" t="s">
        <v>279</v>
      </c>
    </row>
    <row r="256" spans="3:8" ht="13.8" hidden="1" x14ac:dyDescent="0.3">
      <c r="C256" s="71"/>
      <c r="D256" s="71"/>
      <c r="E256" s="71"/>
      <c r="F256" s="71"/>
      <c r="G256" s="79" t="s">
        <v>282</v>
      </c>
      <c r="H256" s="79" t="s">
        <v>283</v>
      </c>
    </row>
    <row r="257" spans="3:8" ht="13.8" hidden="1" x14ac:dyDescent="0.3">
      <c r="C257" s="71"/>
      <c r="D257" s="71"/>
      <c r="E257" s="71"/>
      <c r="F257" s="71"/>
      <c r="G257" s="79" t="s">
        <v>75</v>
      </c>
      <c r="H257" s="79" t="s">
        <v>294</v>
      </c>
    </row>
    <row r="258" spans="3:8" ht="13.8" hidden="1" x14ac:dyDescent="0.3">
      <c r="C258" s="71"/>
      <c r="D258" s="71"/>
      <c r="E258" s="71"/>
      <c r="F258" s="71"/>
      <c r="G258" s="79" t="s">
        <v>297</v>
      </c>
      <c r="H258" s="79" t="s">
        <v>298</v>
      </c>
    </row>
    <row r="259" spans="3:8" ht="13.8" hidden="1" x14ac:dyDescent="0.3">
      <c r="C259" s="71"/>
      <c r="D259" s="71"/>
      <c r="E259" s="71"/>
      <c r="F259" s="71"/>
      <c r="G259" s="79" t="s">
        <v>76</v>
      </c>
      <c r="H259" s="79" t="s">
        <v>299</v>
      </c>
    </row>
    <row r="260" spans="3:8" ht="13.8" hidden="1" x14ac:dyDescent="0.3">
      <c r="C260" s="71"/>
      <c r="D260" s="71"/>
      <c r="E260" s="71"/>
      <c r="F260" s="71"/>
      <c r="G260" s="79" t="s">
        <v>139</v>
      </c>
      <c r="H260" s="79" t="s">
        <v>300</v>
      </c>
    </row>
    <row r="261" spans="3:8" ht="13.8" hidden="1" x14ac:dyDescent="0.3">
      <c r="C261" s="71"/>
      <c r="D261" s="71"/>
      <c r="E261" s="71"/>
      <c r="F261" s="71"/>
      <c r="G261" s="79" t="s">
        <v>77</v>
      </c>
      <c r="H261" s="79" t="s">
        <v>303</v>
      </c>
    </row>
    <row r="262" spans="3:8" ht="13.8" hidden="1" x14ac:dyDescent="0.3">
      <c r="C262" s="71"/>
      <c r="D262" s="71"/>
      <c r="E262" s="71"/>
      <c r="F262" s="71"/>
      <c r="G262" s="79" t="s">
        <v>159</v>
      </c>
      <c r="H262" s="79" t="s">
        <v>304</v>
      </c>
    </row>
    <row r="263" spans="3:8" ht="13.8" hidden="1" x14ac:dyDescent="0.3">
      <c r="C263" s="71"/>
      <c r="D263" s="71"/>
      <c r="E263" s="71"/>
      <c r="F263" s="71"/>
      <c r="G263" s="79" t="s">
        <v>78</v>
      </c>
      <c r="H263" s="79" t="s">
        <v>305</v>
      </c>
    </row>
    <row r="264" spans="3:8" ht="13.8" hidden="1" x14ac:dyDescent="0.3">
      <c r="C264" s="71"/>
      <c r="D264" s="71"/>
      <c r="E264" s="71"/>
      <c r="F264" s="71"/>
      <c r="G264" s="79" t="s">
        <v>111</v>
      </c>
      <c r="H264" s="79" t="s">
        <v>306</v>
      </c>
    </row>
    <row r="265" spans="3:8" ht="13.8" hidden="1" x14ac:dyDescent="0.3">
      <c r="C265" s="71"/>
      <c r="D265" s="71"/>
      <c r="E265" s="71"/>
      <c r="F265" s="71"/>
      <c r="G265" s="79" t="s">
        <v>90</v>
      </c>
      <c r="H265" s="79" t="s">
        <v>307</v>
      </c>
    </row>
    <row r="266" spans="3:8" hidden="1" x14ac:dyDescent="0.25">
      <c r="G266" s="79" t="s">
        <v>79</v>
      </c>
      <c r="H266" s="79" t="s">
        <v>308</v>
      </c>
    </row>
    <row r="267" spans="3:8" hidden="1" x14ac:dyDescent="0.25">
      <c r="G267" s="79" t="s">
        <v>80</v>
      </c>
      <c r="H267" s="79" t="s">
        <v>309</v>
      </c>
    </row>
    <row r="268" spans="3:8" hidden="1" x14ac:dyDescent="0.25"/>
    <row r="269" spans="3:8" hidden="1" x14ac:dyDescent="0.25"/>
    <row r="270" spans="3:8" hidden="1" x14ac:dyDescent="0.25"/>
    <row r="271" spans="3:8" hidden="1" x14ac:dyDescent="0.25"/>
    <row r="272" spans="3:8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</sheetData>
  <sheetProtection algorithmName="SHA-512" hashValue="GDG249uLt4aQs8kurTN7IqaIVFp4Ew8WzN38NqTCGfeCgdrWYXXk6kQ5S/M0B8ZjDc4HGndMx4BG7K4KviG0ug==" saltValue="7VSsxhxFI22Qxy18XXYg5w==" spinCount="100000" sheet="1" objects="1" scenarios="1"/>
  <protectedRanges>
    <protectedRange sqref="K6" name="Range5"/>
    <protectedRange sqref="I6" name="Range3"/>
    <protectedRange sqref="D6:F6" name="Range1"/>
    <protectedRange sqref="G6:H6" name="Range2"/>
    <protectedRange sqref="J6" name="Range4"/>
  </protectedRanges>
  <sortState ref="C152:F205">
    <sortCondition ref="C152:C205"/>
  </sortState>
  <mergeCells count="297">
    <mergeCell ref="B25:C25"/>
    <mergeCell ref="B26:C26"/>
    <mergeCell ref="B82:C82"/>
    <mergeCell ref="B83:C83"/>
    <mergeCell ref="B40:K40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64:C64"/>
    <mergeCell ref="B65:C65"/>
    <mergeCell ref="B66:C66"/>
    <mergeCell ref="B67:C67"/>
    <mergeCell ref="B68:C68"/>
    <mergeCell ref="B72:C72"/>
    <mergeCell ref="B55:C55"/>
    <mergeCell ref="H59:I59"/>
    <mergeCell ref="H62:I62"/>
    <mergeCell ref="H63:I63"/>
    <mergeCell ref="H22:I22"/>
    <mergeCell ref="B5:E5"/>
    <mergeCell ref="B6:E6"/>
    <mergeCell ref="B8:C8"/>
    <mergeCell ref="B9:C9"/>
    <mergeCell ref="B10:C10"/>
    <mergeCell ref="B11:C11"/>
    <mergeCell ref="B12:C12"/>
    <mergeCell ref="B13:C13"/>
    <mergeCell ref="B14:C14"/>
    <mergeCell ref="D12:E12"/>
    <mergeCell ref="D13:E13"/>
    <mergeCell ref="B15:C15"/>
    <mergeCell ref="H12:I12"/>
    <mergeCell ref="H13:I13"/>
    <mergeCell ref="H9:I9"/>
    <mergeCell ref="F12:G12"/>
    <mergeCell ref="F13:G13"/>
    <mergeCell ref="F16:G16"/>
    <mergeCell ref="F17:G17"/>
    <mergeCell ref="D17:E17"/>
    <mergeCell ref="D9:E9"/>
    <mergeCell ref="F9:G9"/>
    <mergeCell ref="D10:E10"/>
    <mergeCell ref="D11:E11"/>
    <mergeCell ref="D14:E14"/>
    <mergeCell ref="D15:E15"/>
    <mergeCell ref="B24:C24"/>
    <mergeCell ref="B16:C16"/>
    <mergeCell ref="F8:G8"/>
    <mergeCell ref="H8:I8"/>
    <mergeCell ref="B18:C18"/>
    <mergeCell ref="D19:E19"/>
    <mergeCell ref="D21:E21"/>
    <mergeCell ref="D22:E22"/>
    <mergeCell ref="D23:E23"/>
    <mergeCell ref="D8:E8"/>
    <mergeCell ref="B21:C21"/>
    <mergeCell ref="B22:C22"/>
    <mergeCell ref="B23:C23"/>
    <mergeCell ref="B17:C17"/>
    <mergeCell ref="F15:G15"/>
    <mergeCell ref="B19:C19"/>
    <mergeCell ref="B20:C20"/>
    <mergeCell ref="H16:I16"/>
    <mergeCell ref="H17:I17"/>
    <mergeCell ref="H18:I18"/>
    <mergeCell ref="H19:I19"/>
    <mergeCell ref="H21:I21"/>
    <mergeCell ref="H15:I15"/>
    <mergeCell ref="H20:I20"/>
    <mergeCell ref="H24:I24"/>
    <mergeCell ref="F38:G38"/>
    <mergeCell ref="B27:C27"/>
    <mergeCell ref="B28:C28"/>
    <mergeCell ref="F59:G59"/>
    <mergeCell ref="B62:C62"/>
    <mergeCell ref="B63:C63"/>
    <mergeCell ref="B31:C31"/>
    <mergeCell ref="B32:C32"/>
    <mergeCell ref="B33:C33"/>
    <mergeCell ref="B51:C51"/>
    <mergeCell ref="B52:C52"/>
    <mergeCell ref="B53:C53"/>
    <mergeCell ref="B54:C54"/>
    <mergeCell ref="F29:G29"/>
    <mergeCell ref="D56:E56"/>
    <mergeCell ref="B57:C57"/>
    <mergeCell ref="B58:C58"/>
    <mergeCell ref="B59:C59"/>
    <mergeCell ref="B60:C60"/>
    <mergeCell ref="B61:C61"/>
    <mergeCell ref="F62:G62"/>
    <mergeCell ref="B29:C29"/>
    <mergeCell ref="B30:C30"/>
    <mergeCell ref="B56:C56"/>
    <mergeCell ref="D60:E60"/>
    <mergeCell ref="H66:I66"/>
    <mergeCell ref="H67:I67"/>
    <mergeCell ref="H25:I25"/>
    <mergeCell ref="F20:G20"/>
    <mergeCell ref="F24:G24"/>
    <mergeCell ref="F25:G25"/>
    <mergeCell ref="F26:G26"/>
    <mergeCell ref="H64:I64"/>
    <mergeCell ref="H60:I60"/>
    <mergeCell ref="F61:G61"/>
    <mergeCell ref="H61:I61"/>
    <mergeCell ref="H26:I26"/>
    <mergeCell ref="F64:G64"/>
    <mergeCell ref="F60:G60"/>
    <mergeCell ref="H23:I23"/>
    <mergeCell ref="F51:G51"/>
    <mergeCell ref="F52:G52"/>
    <mergeCell ref="H52:I52"/>
    <mergeCell ref="H45:H47"/>
    <mergeCell ref="H55:I55"/>
    <mergeCell ref="H51:I51"/>
    <mergeCell ref="D63:E63"/>
    <mergeCell ref="F55:G55"/>
    <mergeCell ref="D32:E32"/>
    <mergeCell ref="D33:E33"/>
    <mergeCell ref="D70:E70"/>
    <mergeCell ref="F70:G70"/>
    <mergeCell ref="D61:E61"/>
    <mergeCell ref="D62:E62"/>
    <mergeCell ref="D68:E68"/>
    <mergeCell ref="D64:E64"/>
    <mergeCell ref="D51:E51"/>
    <mergeCell ref="D52:E52"/>
    <mergeCell ref="F37:G37"/>
    <mergeCell ref="D24:E24"/>
    <mergeCell ref="D25:E25"/>
    <mergeCell ref="D26:E26"/>
    <mergeCell ref="D27:E27"/>
    <mergeCell ref="D30:E30"/>
    <mergeCell ref="D16:E16"/>
    <mergeCell ref="D18:E18"/>
    <mergeCell ref="D31:E31"/>
    <mergeCell ref="F30:G30"/>
    <mergeCell ref="F27:G27"/>
    <mergeCell ref="F28:G28"/>
    <mergeCell ref="F18:G18"/>
    <mergeCell ref="F19:G19"/>
    <mergeCell ref="F21:G21"/>
    <mergeCell ref="F22:G22"/>
    <mergeCell ref="F23:G23"/>
    <mergeCell ref="D20:E20"/>
    <mergeCell ref="F5:G5"/>
    <mergeCell ref="C97:K97"/>
    <mergeCell ref="C98:K98"/>
    <mergeCell ref="H10:I10"/>
    <mergeCell ref="H11:I11"/>
    <mergeCell ref="H14:I14"/>
    <mergeCell ref="H27:I27"/>
    <mergeCell ref="H28:I28"/>
    <mergeCell ref="H29:I29"/>
    <mergeCell ref="D28:E28"/>
    <mergeCell ref="D29:E29"/>
    <mergeCell ref="F10:G10"/>
    <mergeCell ref="F11:G11"/>
    <mergeCell ref="F14:G14"/>
    <mergeCell ref="H30:I30"/>
    <mergeCell ref="H31:I31"/>
    <mergeCell ref="F31:G31"/>
    <mergeCell ref="F6:G6"/>
    <mergeCell ref="F32:G32"/>
    <mergeCell ref="F33:G33"/>
    <mergeCell ref="H32:I32"/>
    <mergeCell ref="H33:I33"/>
    <mergeCell ref="C91:K91"/>
    <mergeCell ref="C92:K92"/>
    <mergeCell ref="D59:E59"/>
    <mergeCell ref="D83:E83"/>
    <mergeCell ref="F83:G83"/>
    <mergeCell ref="H83:I83"/>
    <mergeCell ref="D79:E79"/>
    <mergeCell ref="F79:G79"/>
    <mergeCell ref="H79:I79"/>
    <mergeCell ref="F78:G78"/>
    <mergeCell ref="H78:I78"/>
    <mergeCell ref="H69:I69"/>
    <mergeCell ref="H70:I70"/>
    <mergeCell ref="H65:I65"/>
    <mergeCell ref="D73:E73"/>
    <mergeCell ref="D74:E74"/>
    <mergeCell ref="D80:E80"/>
    <mergeCell ref="F80:G80"/>
    <mergeCell ref="D72:E72"/>
    <mergeCell ref="F63:G63"/>
    <mergeCell ref="D66:E66"/>
    <mergeCell ref="F66:G66"/>
    <mergeCell ref="D67:E67"/>
    <mergeCell ref="F67:G67"/>
    <mergeCell ref="D71:E71"/>
    <mergeCell ref="D76:E76"/>
    <mergeCell ref="F76:G76"/>
    <mergeCell ref="F71:G71"/>
    <mergeCell ref="F68:G68"/>
    <mergeCell ref="F65:G65"/>
    <mergeCell ref="H68:I68"/>
    <mergeCell ref="D69:E69"/>
    <mergeCell ref="H75:I75"/>
    <mergeCell ref="H71:I71"/>
    <mergeCell ref="H72:I72"/>
    <mergeCell ref="H73:I73"/>
    <mergeCell ref="H74:I74"/>
    <mergeCell ref="C102:K102"/>
    <mergeCell ref="C103:K103"/>
    <mergeCell ref="C107:K107"/>
    <mergeCell ref="C108:K108"/>
    <mergeCell ref="C106:K106"/>
    <mergeCell ref="B69:C69"/>
    <mergeCell ref="B70:C70"/>
    <mergeCell ref="B71:C71"/>
    <mergeCell ref="D65:E65"/>
    <mergeCell ref="H80:I80"/>
    <mergeCell ref="D81:E81"/>
    <mergeCell ref="F81:G81"/>
    <mergeCell ref="H81:I81"/>
    <mergeCell ref="D75:E75"/>
    <mergeCell ref="F72:G72"/>
    <mergeCell ref="F73:G73"/>
    <mergeCell ref="F74:G74"/>
    <mergeCell ref="F75:G75"/>
    <mergeCell ref="H76:I76"/>
    <mergeCell ref="D77:E77"/>
    <mergeCell ref="F77:G77"/>
    <mergeCell ref="H77:I77"/>
    <mergeCell ref="D78:E78"/>
    <mergeCell ref="F69:G69"/>
    <mergeCell ref="C123:K123"/>
    <mergeCell ref="C124:K124"/>
    <mergeCell ref="C125:K125"/>
    <mergeCell ref="C126:K126"/>
    <mergeCell ref="C89:K89"/>
    <mergeCell ref="C90:K90"/>
    <mergeCell ref="D82:E82"/>
    <mergeCell ref="F82:G82"/>
    <mergeCell ref="H82:I82"/>
    <mergeCell ref="C113:K113"/>
    <mergeCell ref="C114:K114"/>
    <mergeCell ref="C115:K115"/>
    <mergeCell ref="C116:K116"/>
    <mergeCell ref="C111:K111"/>
    <mergeCell ref="C112:K112"/>
    <mergeCell ref="C110:K110"/>
    <mergeCell ref="C104:K104"/>
    <mergeCell ref="C95:K95"/>
    <mergeCell ref="C96:K96"/>
    <mergeCell ref="C93:K93"/>
    <mergeCell ref="C94:K94"/>
    <mergeCell ref="C99:K99"/>
    <mergeCell ref="C100:K100"/>
    <mergeCell ref="C101:K101"/>
    <mergeCell ref="C128:K129"/>
    <mergeCell ref="C145:D145"/>
    <mergeCell ref="C141:K141"/>
    <mergeCell ref="C140:K140"/>
    <mergeCell ref="C139:K139"/>
    <mergeCell ref="C130:K130"/>
    <mergeCell ref="C131:K131"/>
    <mergeCell ref="C132:K132"/>
    <mergeCell ref="C133:K133"/>
    <mergeCell ref="C134:K134"/>
    <mergeCell ref="C135:K135"/>
    <mergeCell ref="C136:K136"/>
    <mergeCell ref="C137:K137"/>
    <mergeCell ref="C138:K138"/>
    <mergeCell ref="C127:K127"/>
    <mergeCell ref="B34:H36"/>
    <mergeCell ref="F56:G56"/>
    <mergeCell ref="H56:I56"/>
    <mergeCell ref="D57:E57"/>
    <mergeCell ref="F57:G57"/>
    <mergeCell ref="H57:I57"/>
    <mergeCell ref="D58:E58"/>
    <mergeCell ref="F58:G58"/>
    <mergeCell ref="H58:I58"/>
    <mergeCell ref="D53:E53"/>
    <mergeCell ref="F53:G53"/>
    <mergeCell ref="H53:I53"/>
    <mergeCell ref="D54:E54"/>
    <mergeCell ref="F54:G54"/>
    <mergeCell ref="H54:I54"/>
    <mergeCell ref="D55:E55"/>
    <mergeCell ref="C105:K105"/>
    <mergeCell ref="C117:K117"/>
    <mergeCell ref="C118:K118"/>
    <mergeCell ref="C119:K119"/>
    <mergeCell ref="C120:K120"/>
    <mergeCell ref="C121:K121"/>
    <mergeCell ref="C122:K122"/>
  </mergeCells>
  <phoneticPr fontId="0" type="noConversion"/>
  <dataValidations xWindow="889" yWindow="433" count="8">
    <dataValidation type="date" allowBlank="1" showInputMessage="1" showErrorMessage="1" sqref="I37" xr:uid="{00000000-0002-0000-0000-000000000000}">
      <formula1>40909</formula1>
      <formula2>44926</formula2>
    </dataValidation>
    <dataValidation type="decimal" allowBlank="1" showInputMessage="1" showErrorMessage="1" sqref="J52:J83 J9:J33" xr:uid="{00000000-0002-0000-0000-000001000000}">
      <formula1>0</formula1>
      <formula2>999.99</formula2>
    </dataValidation>
    <dataValidation type="textLength" allowBlank="1" showInputMessage="1" showErrorMessage="1" sqref="F6" xr:uid="{00000000-0002-0000-0000-000002000000}">
      <formula1>1</formula1>
      <formula2>30</formula2>
    </dataValidation>
    <dataValidation type="list" allowBlank="1" showInputMessage="1" showErrorMessage="1" error="Enter Cancel, then select from dropdown list" sqref="J6" xr:uid="{00000000-0002-0000-0000-000003000000}">
      <formula1>$I$149:$I$160</formula1>
    </dataValidation>
    <dataValidation type="list" allowBlank="1" showInputMessage="1" showErrorMessage="1" error="Enter Cancel, then select from dropdown list" sqref="K6" xr:uid="{00000000-0002-0000-0000-000004000000}">
      <formula1>$J$149:$J$152</formula1>
    </dataValidation>
    <dataValidation type="decimal" allowBlank="1" showInputMessage="1" showErrorMessage="1" promptTitle="Parking and Toll Fees" prompt="Fees $5 per trip or less require no documentation.  Fees over $5 per trip require documentation.  Refer to CIS Transportation Policy." sqref="K9:K33 K52:K83" xr:uid="{00000000-0002-0000-0000-000005000000}">
      <formula1>0</formula1>
      <formula2>999.99</formula2>
    </dataValidation>
    <dataValidation type="list" allowBlank="1" showInputMessage="1" showErrorMessage="1" error="Enter Cancel, then select from dropdown list" sqref="I6" xr:uid="{00000000-0002-0000-0000-000006000000}">
      <formula1>$G$149:$G$267</formula1>
    </dataValidation>
    <dataValidation type="list" allowBlank="1" showInputMessage="1" showErrorMessage="1" error="Enter Cancel, then select from dropdown list" sqref="H6" xr:uid="{00000000-0002-0000-0000-000007000000}">
      <formula1>$C$149:$C$204</formula1>
    </dataValidation>
  </dataValidations>
  <printOptions horizontalCentered="1"/>
  <pageMargins left="0.25" right="0.25" top="0.75" bottom="0.75" header="0.3" footer="0.3"/>
  <pageSetup scale="66" fitToHeight="0" orientation="landscape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F48D6F9058F6489F671DB589D14851" ma:contentTypeVersion="14" ma:contentTypeDescription="Create a new document." ma:contentTypeScope="" ma:versionID="e43d41ef8b77b05b34762c3ba1f277a8">
  <xsd:schema xmlns:xsd="http://www.w3.org/2001/XMLSchema" xmlns:xs="http://www.w3.org/2001/XMLSchema" xmlns:p="http://schemas.microsoft.com/office/2006/metadata/properties" xmlns:ns3="2acc71d0-fe63-4bad-954c-eac94c41e568" xmlns:ns4="eea2dcf7-4995-4af2-a3ee-6e9266849407" targetNamespace="http://schemas.microsoft.com/office/2006/metadata/properties" ma:root="true" ma:fieldsID="9b40561b1f3862bbbd250da9703fa8e7" ns3:_="" ns4:_="">
    <xsd:import namespace="2acc71d0-fe63-4bad-954c-eac94c41e568"/>
    <xsd:import namespace="eea2dcf7-4995-4af2-a3ee-6e92668494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c71d0-fe63-4bad-954c-eac94c41e5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2dcf7-4995-4af2-a3ee-6e926684940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7EC7E9-2F6A-42AA-A61E-8803D13B9D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cc71d0-fe63-4bad-954c-eac94c41e568"/>
    <ds:schemaRef ds:uri="eea2dcf7-4995-4af2-a3ee-6e92668494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8D1BEF-428B-4FA1-8EAD-8CD40C732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CBB9A0-74B2-43A9-B944-12CD83EFE95C}">
  <ds:schemaRefs>
    <ds:schemaRef ds:uri="eea2dcf7-4995-4af2-a3ee-6e9266849407"/>
    <ds:schemaRef ds:uri="2acc71d0-fe63-4bad-954c-eac94c41e56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Mileage Form</vt:lpstr>
      <vt:lpstr>'Mileage Form'!Print_Area</vt:lpstr>
      <vt:lpstr>'Mileage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djoiner</cp:lastModifiedBy>
  <cp:lastPrinted>2021-09-03T21:24:23Z</cp:lastPrinted>
  <dcterms:created xsi:type="dcterms:W3CDTF">2000-04-14T16:33:13Z</dcterms:created>
  <dcterms:modified xsi:type="dcterms:W3CDTF">2022-07-08T13:53:04Z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0x01010026F48D6F9058F6489F671DB589D14851</vt:lpwstr>
  </property>
</Properties>
</file>